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BuÇalışmaKitabı" defaultThemeVersion="124226"/>
  <bookViews>
    <workbookView xWindow="-105" yWindow="-105" windowWidth="20730" windowHeight="11760" activeTab="1"/>
  </bookViews>
  <sheets>
    <sheet name="YAPILACAKLAR" sheetId="2" r:id="rId1"/>
    <sheet name="9A" sheetId="1" r:id="rId2"/>
    <sheet name="9B" sheetId="5" r:id="rId3"/>
    <sheet name="9C" sheetId="6" r:id="rId4"/>
    <sheet name="9D" sheetId="7" r:id="rId5"/>
    <sheet name="9E" sheetId="8" r:id="rId6"/>
    <sheet name="10A" sheetId="9" r:id="rId7"/>
    <sheet name="10B" sheetId="10" r:id="rId8"/>
    <sheet name="10C" sheetId="11" r:id="rId9"/>
    <sheet name="10D" sheetId="12" r:id="rId10"/>
    <sheet name="10E" sheetId="13" r:id="rId11"/>
    <sheet name="11A" sheetId="14" r:id="rId12"/>
    <sheet name="11B" sheetId="15" r:id="rId13"/>
    <sheet name="11C" sheetId="16" r:id="rId14"/>
    <sheet name="11D" sheetId="18" r:id="rId15"/>
    <sheet name="11E" sheetId="17" r:id="rId16"/>
    <sheet name="12A" sheetId="19" r:id="rId17"/>
    <sheet name="12B" sheetId="20" r:id="rId18"/>
    <sheet name="12C" sheetId="21" r:id="rId19"/>
    <sheet name="12D" sheetId="22" r:id="rId20"/>
    <sheet name="12E" sheetId="24" r:id="rId21"/>
  </sheets>
  <definedNames>
    <definedName name="_xlnm.Print_Area" localSheetId="6">'10A'!$A$1:$O$58</definedName>
    <definedName name="_xlnm.Print_Area" localSheetId="7">'10B'!$A$1:$O$56</definedName>
    <definedName name="_xlnm.Print_Area" localSheetId="8">'10C'!$A$1:$O$57</definedName>
    <definedName name="_xlnm.Print_Area" localSheetId="9">'10D'!$A$1:$O$57</definedName>
    <definedName name="_xlnm.Print_Area" localSheetId="10">'10E'!$A$1:$O$55</definedName>
    <definedName name="_xlnm.Print_Area" localSheetId="11">'11A'!$A$1:$O$55</definedName>
    <definedName name="_xlnm.Print_Area" localSheetId="12">'11B'!$A$1:$O$55</definedName>
    <definedName name="_xlnm.Print_Area" localSheetId="13">'11C'!$A$1:$O$55</definedName>
    <definedName name="_xlnm.Print_Area" localSheetId="14">'11D'!$A$1:$O$54</definedName>
    <definedName name="_xlnm.Print_Area" localSheetId="15">'11E'!$A$1:$O$55</definedName>
    <definedName name="_xlnm.Print_Area" localSheetId="16">'12A'!$A$1:$O$57</definedName>
    <definedName name="_xlnm.Print_Area" localSheetId="17">'12B'!$A$1:$O$55</definedName>
    <definedName name="_xlnm.Print_Area" localSheetId="18">'12C'!$A$1:$O$54</definedName>
    <definedName name="_xlnm.Print_Area" localSheetId="19">'12D'!$A$1:$O$52</definedName>
    <definedName name="_xlnm.Print_Area" localSheetId="20">'12E'!$A$1:$O$59</definedName>
    <definedName name="_xlnm.Print_Area" localSheetId="1">'9A'!$A$1:$O$56</definedName>
    <definedName name="_xlnm.Print_Area" localSheetId="2">'9B'!$A$1:$O$57</definedName>
    <definedName name="_xlnm.Print_Area" localSheetId="3">'9C'!$A$1:$O$56</definedName>
    <definedName name="_xlnm.Print_Area" localSheetId="4">'9D'!$A$1:$O$56</definedName>
    <definedName name="_xlnm.Print_Area" localSheetId="5">'9E'!$A$1:$O$57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9" i="24" l="1"/>
  <c r="P59" i="24" s="1"/>
  <c r="O58" i="24"/>
  <c r="P58" i="24" s="1"/>
  <c r="O57" i="24"/>
  <c r="P57" i="24" s="1"/>
  <c r="O56" i="24"/>
  <c r="P56" i="24" s="1"/>
  <c r="O55" i="24"/>
  <c r="P55" i="24" s="1"/>
  <c r="O54" i="24"/>
  <c r="P54" i="24" s="1"/>
  <c r="O53" i="24"/>
  <c r="P53" i="24" s="1"/>
  <c r="O52" i="24"/>
  <c r="P52" i="24" s="1"/>
  <c r="O51" i="24"/>
  <c r="P51" i="24" s="1"/>
  <c r="O50" i="24"/>
  <c r="P50" i="24" s="1"/>
  <c r="O49" i="24"/>
  <c r="P49" i="24" s="1"/>
  <c r="O48" i="24"/>
  <c r="P48" i="24" s="1"/>
  <c r="O47" i="24"/>
  <c r="P47" i="24" s="1"/>
  <c r="O46" i="24"/>
  <c r="P46" i="24" s="1"/>
  <c r="O45" i="24"/>
  <c r="P45" i="24" s="1"/>
  <c r="O44" i="24"/>
  <c r="P44" i="24" s="1"/>
  <c r="O43" i="24"/>
  <c r="P43" i="24" s="1"/>
  <c r="O42" i="24"/>
  <c r="P42" i="24" s="1"/>
  <c r="O41" i="24"/>
  <c r="P41" i="24" s="1"/>
  <c r="O40" i="24"/>
  <c r="P40" i="24" s="1"/>
  <c r="P39" i="24"/>
  <c r="O39" i="24"/>
  <c r="O38" i="24"/>
  <c r="P38" i="24" s="1"/>
  <c r="O37" i="24"/>
  <c r="P37" i="24" s="1"/>
  <c r="O36" i="24"/>
  <c r="P36" i="24" s="1"/>
  <c r="O35" i="24"/>
  <c r="P35" i="24" s="1"/>
  <c r="O34" i="24"/>
  <c r="P34" i="24" s="1"/>
  <c r="O33" i="24"/>
  <c r="P33" i="24" s="1"/>
  <c r="O32" i="24"/>
  <c r="P32" i="24" s="1"/>
  <c r="O31" i="24"/>
  <c r="P31" i="24" s="1"/>
  <c r="O30" i="24"/>
  <c r="P30" i="24" s="1"/>
  <c r="A30" i="24"/>
  <c r="A31" i="24" s="1"/>
  <c r="O29" i="24"/>
  <c r="P29" i="24" s="1"/>
  <c r="N22" i="24"/>
  <c r="M22" i="24"/>
  <c r="L22" i="24"/>
  <c r="K22" i="24"/>
  <c r="J22" i="24"/>
  <c r="I22" i="24"/>
  <c r="H22" i="24"/>
  <c r="G22" i="24"/>
  <c r="F22" i="24"/>
  <c r="E22" i="24"/>
  <c r="O21" i="24"/>
  <c r="O22" i="24" s="1"/>
  <c r="L7" i="24"/>
  <c r="L25" i="24" s="1"/>
  <c r="L26" i="24" s="1"/>
  <c r="O52" i="22"/>
  <c r="P52" i="22" s="1"/>
  <c r="O51" i="22"/>
  <c r="P51" i="22" s="1"/>
  <c r="O50" i="22"/>
  <c r="P50" i="22" s="1"/>
  <c r="O49" i="22"/>
  <c r="P49" i="22" s="1"/>
  <c r="O48" i="22"/>
  <c r="P48" i="22" s="1"/>
  <c r="O47" i="22"/>
  <c r="P47" i="22" s="1"/>
  <c r="O46" i="22"/>
  <c r="P46" i="22" s="1"/>
  <c r="O45" i="22"/>
  <c r="P45" i="22" s="1"/>
  <c r="O44" i="22"/>
  <c r="P44" i="22" s="1"/>
  <c r="O43" i="22"/>
  <c r="P43" i="22" s="1"/>
  <c r="O42" i="22"/>
  <c r="P42" i="22" s="1"/>
  <c r="O41" i="22"/>
  <c r="P41" i="22" s="1"/>
  <c r="O40" i="22"/>
  <c r="P40" i="22" s="1"/>
  <c r="O39" i="22"/>
  <c r="P39" i="22" s="1"/>
  <c r="O38" i="22"/>
  <c r="P38" i="22" s="1"/>
  <c r="O37" i="22"/>
  <c r="P37" i="22" s="1"/>
  <c r="O36" i="22"/>
  <c r="P36" i="22" s="1"/>
  <c r="O35" i="22"/>
  <c r="P35" i="22" s="1"/>
  <c r="O34" i="22"/>
  <c r="P34" i="22" s="1"/>
  <c r="O33" i="22"/>
  <c r="P33" i="22" s="1"/>
  <c r="O32" i="22"/>
  <c r="P32" i="22" s="1"/>
  <c r="O31" i="22"/>
  <c r="P31" i="22" s="1"/>
  <c r="O30" i="22"/>
  <c r="P30" i="22" s="1"/>
  <c r="A30" i="22"/>
  <c r="O29" i="22"/>
  <c r="P29" i="22" s="1"/>
  <c r="N22" i="22"/>
  <c r="M22" i="22"/>
  <c r="L22" i="22"/>
  <c r="K22" i="22"/>
  <c r="J22" i="22"/>
  <c r="I22" i="22"/>
  <c r="H22" i="22"/>
  <c r="G22" i="22"/>
  <c r="F22" i="22"/>
  <c r="E22" i="22"/>
  <c r="O21" i="22"/>
  <c r="O22" i="22" s="1"/>
  <c r="L7" i="22"/>
  <c r="L25" i="22" s="1"/>
  <c r="L26" i="22" s="1"/>
  <c r="O54" i="21"/>
  <c r="P54" i="21" s="1"/>
  <c r="O53" i="21"/>
  <c r="P53" i="21" s="1"/>
  <c r="O52" i="21"/>
  <c r="P52" i="21" s="1"/>
  <c r="O51" i="21"/>
  <c r="P51" i="21" s="1"/>
  <c r="O50" i="21"/>
  <c r="P50" i="21" s="1"/>
  <c r="O49" i="21"/>
  <c r="P49" i="21" s="1"/>
  <c r="O48" i="21"/>
  <c r="P48" i="21" s="1"/>
  <c r="O47" i="21"/>
  <c r="P47" i="21" s="1"/>
  <c r="O46" i="21"/>
  <c r="P46" i="21" s="1"/>
  <c r="O45" i="21"/>
  <c r="P45" i="21" s="1"/>
  <c r="O44" i="21"/>
  <c r="P44" i="21" s="1"/>
  <c r="O43" i="21"/>
  <c r="P43" i="21" s="1"/>
  <c r="O42" i="21"/>
  <c r="P42" i="21" s="1"/>
  <c r="O41" i="21"/>
  <c r="P41" i="21" s="1"/>
  <c r="O40" i="21"/>
  <c r="P40" i="21" s="1"/>
  <c r="O39" i="21"/>
  <c r="P39" i="21" s="1"/>
  <c r="O38" i="21"/>
  <c r="P38" i="21" s="1"/>
  <c r="O37" i="21"/>
  <c r="P37" i="21" s="1"/>
  <c r="O36" i="21"/>
  <c r="P36" i="21" s="1"/>
  <c r="O35" i="21"/>
  <c r="P35" i="21" s="1"/>
  <c r="O34" i="21"/>
  <c r="P34" i="21" s="1"/>
  <c r="O33" i="21"/>
  <c r="P33" i="21" s="1"/>
  <c r="O32" i="21"/>
  <c r="P32" i="21" s="1"/>
  <c r="O31" i="21"/>
  <c r="P31" i="21" s="1"/>
  <c r="O30" i="21"/>
  <c r="P30" i="21" s="1"/>
  <c r="A30" i="21"/>
  <c r="O29" i="21"/>
  <c r="P29" i="21" s="1"/>
  <c r="N22" i="21"/>
  <c r="M22" i="21"/>
  <c r="L22" i="21"/>
  <c r="K22" i="21"/>
  <c r="J22" i="21"/>
  <c r="I22" i="21"/>
  <c r="H22" i="21"/>
  <c r="G22" i="21"/>
  <c r="F22" i="21"/>
  <c r="E22" i="21"/>
  <c r="O21" i="21"/>
  <c r="L7" i="21"/>
  <c r="L25" i="21" s="1"/>
  <c r="L26" i="21" s="1"/>
  <c r="O55" i="20"/>
  <c r="P55" i="20" s="1"/>
  <c r="O54" i="20"/>
  <c r="P54" i="20" s="1"/>
  <c r="O53" i="20"/>
  <c r="P53" i="20" s="1"/>
  <c r="O52" i="20"/>
  <c r="P52" i="20" s="1"/>
  <c r="O51" i="20"/>
  <c r="P51" i="20" s="1"/>
  <c r="O50" i="20"/>
  <c r="P50" i="20" s="1"/>
  <c r="O49" i="20"/>
  <c r="P49" i="20" s="1"/>
  <c r="O48" i="20"/>
  <c r="P48" i="20" s="1"/>
  <c r="O47" i="20"/>
  <c r="P47" i="20" s="1"/>
  <c r="O46" i="20"/>
  <c r="P46" i="20" s="1"/>
  <c r="O45" i="20"/>
  <c r="P45" i="20" s="1"/>
  <c r="P44" i="20"/>
  <c r="O44" i="20"/>
  <c r="O43" i="20"/>
  <c r="P43" i="20" s="1"/>
  <c r="O42" i="20"/>
  <c r="P42" i="20" s="1"/>
  <c r="O41" i="20"/>
  <c r="P41" i="20" s="1"/>
  <c r="O40" i="20"/>
  <c r="P40" i="20" s="1"/>
  <c r="O39" i="20"/>
  <c r="P39" i="20" s="1"/>
  <c r="O38" i="20"/>
  <c r="P38" i="20" s="1"/>
  <c r="O37" i="20"/>
  <c r="P37" i="20" s="1"/>
  <c r="P36" i="20"/>
  <c r="O36" i="20"/>
  <c r="O35" i="20"/>
  <c r="P35" i="20" s="1"/>
  <c r="O34" i="20"/>
  <c r="P34" i="20" s="1"/>
  <c r="O33" i="20"/>
  <c r="P33" i="20" s="1"/>
  <c r="O32" i="20"/>
  <c r="P32" i="20" s="1"/>
  <c r="O31" i="20"/>
  <c r="P31" i="20" s="1"/>
  <c r="O30" i="20"/>
  <c r="P30" i="20" s="1"/>
  <c r="A30" i="20"/>
  <c r="O29" i="20"/>
  <c r="P29" i="20" s="1"/>
  <c r="N22" i="20"/>
  <c r="M22" i="20"/>
  <c r="L22" i="20"/>
  <c r="K22" i="20"/>
  <c r="J22" i="20"/>
  <c r="I22" i="20"/>
  <c r="H22" i="20"/>
  <c r="G22" i="20"/>
  <c r="F22" i="20"/>
  <c r="E22" i="20"/>
  <c r="O21" i="20"/>
  <c r="L7" i="20"/>
  <c r="L25" i="20" s="1"/>
  <c r="L26" i="20" s="1"/>
  <c r="O57" i="19"/>
  <c r="P57" i="19" s="1"/>
  <c r="O56" i="19"/>
  <c r="P56" i="19" s="1"/>
  <c r="O55" i="19"/>
  <c r="P55" i="19" s="1"/>
  <c r="O54" i="19"/>
  <c r="P54" i="19" s="1"/>
  <c r="O53" i="19"/>
  <c r="P53" i="19" s="1"/>
  <c r="O52" i="19"/>
  <c r="P52" i="19" s="1"/>
  <c r="O51" i="19"/>
  <c r="P51" i="19" s="1"/>
  <c r="O50" i="19"/>
  <c r="P50" i="19" s="1"/>
  <c r="O49" i="19"/>
  <c r="P49" i="19" s="1"/>
  <c r="O48" i="19"/>
  <c r="P48" i="19" s="1"/>
  <c r="O47" i="19"/>
  <c r="P47" i="19" s="1"/>
  <c r="O46" i="19"/>
  <c r="P46" i="19" s="1"/>
  <c r="O45" i="19"/>
  <c r="P45" i="19" s="1"/>
  <c r="O44" i="19"/>
  <c r="P44" i="19" s="1"/>
  <c r="O43" i="19"/>
  <c r="P43" i="19" s="1"/>
  <c r="O42" i="19"/>
  <c r="P42" i="19" s="1"/>
  <c r="O41" i="19"/>
  <c r="P41" i="19" s="1"/>
  <c r="O40" i="19"/>
  <c r="P40" i="19" s="1"/>
  <c r="O39" i="19"/>
  <c r="P39" i="19" s="1"/>
  <c r="O38" i="19"/>
  <c r="P38" i="19" s="1"/>
  <c r="O37" i="19"/>
  <c r="P37" i="19" s="1"/>
  <c r="O36" i="19"/>
  <c r="P36" i="19" s="1"/>
  <c r="O35" i="19"/>
  <c r="P35" i="19" s="1"/>
  <c r="O34" i="19"/>
  <c r="P34" i="19" s="1"/>
  <c r="O33" i="19"/>
  <c r="P33" i="19" s="1"/>
  <c r="O32" i="19"/>
  <c r="P32" i="19" s="1"/>
  <c r="O31" i="19"/>
  <c r="P31" i="19" s="1"/>
  <c r="O30" i="19"/>
  <c r="P30" i="19" s="1"/>
  <c r="A30" i="19"/>
  <c r="A31" i="19" s="1"/>
  <c r="O29" i="19"/>
  <c r="P29" i="19" s="1"/>
  <c r="N22" i="19"/>
  <c r="M22" i="19"/>
  <c r="L22" i="19"/>
  <c r="K22" i="19"/>
  <c r="J22" i="19"/>
  <c r="I22" i="19"/>
  <c r="H22" i="19"/>
  <c r="G22" i="19"/>
  <c r="F22" i="19"/>
  <c r="E22" i="19"/>
  <c r="O21" i="19"/>
  <c r="L7" i="19"/>
  <c r="L25" i="19" s="1"/>
  <c r="L26" i="19" s="1"/>
  <c r="O54" i="18"/>
  <c r="P54" i="18" s="1"/>
  <c r="O53" i="18"/>
  <c r="P53" i="18" s="1"/>
  <c r="O52" i="18"/>
  <c r="P52" i="18" s="1"/>
  <c r="O51" i="18"/>
  <c r="P51" i="18" s="1"/>
  <c r="O50" i="18"/>
  <c r="P50" i="18" s="1"/>
  <c r="O49" i="18"/>
  <c r="P49" i="18" s="1"/>
  <c r="O48" i="18"/>
  <c r="P48" i="18" s="1"/>
  <c r="O47" i="18"/>
  <c r="P47" i="18" s="1"/>
  <c r="O46" i="18"/>
  <c r="P46" i="18" s="1"/>
  <c r="O45" i="18"/>
  <c r="P45" i="18" s="1"/>
  <c r="O44" i="18"/>
  <c r="P44" i="18" s="1"/>
  <c r="O43" i="18"/>
  <c r="P43" i="18" s="1"/>
  <c r="O42" i="18"/>
  <c r="P42" i="18" s="1"/>
  <c r="O41" i="18"/>
  <c r="P41" i="18" s="1"/>
  <c r="O40" i="18"/>
  <c r="P40" i="18" s="1"/>
  <c r="O39" i="18"/>
  <c r="P39" i="18" s="1"/>
  <c r="O38" i="18"/>
  <c r="P38" i="18" s="1"/>
  <c r="O37" i="18"/>
  <c r="P37" i="18" s="1"/>
  <c r="O36" i="18"/>
  <c r="P36" i="18" s="1"/>
  <c r="O35" i="18"/>
  <c r="P35" i="18" s="1"/>
  <c r="O34" i="18"/>
  <c r="P34" i="18" s="1"/>
  <c r="O33" i="18"/>
  <c r="P33" i="18" s="1"/>
  <c r="O32" i="18"/>
  <c r="P32" i="18" s="1"/>
  <c r="O31" i="18"/>
  <c r="P31" i="18" s="1"/>
  <c r="O30" i="18"/>
  <c r="P30" i="18" s="1"/>
  <c r="A30" i="18"/>
  <c r="A31" i="18" s="1"/>
  <c r="O29" i="18"/>
  <c r="P29" i="18" s="1"/>
  <c r="N22" i="18"/>
  <c r="M22" i="18"/>
  <c r="L22" i="18"/>
  <c r="K22" i="18"/>
  <c r="J22" i="18"/>
  <c r="I22" i="18"/>
  <c r="H22" i="18"/>
  <c r="G22" i="18"/>
  <c r="F22" i="18"/>
  <c r="E22" i="18"/>
  <c r="O21" i="18"/>
  <c r="L7" i="18"/>
  <c r="L25" i="18" s="1"/>
  <c r="L26" i="18" s="1"/>
  <c r="O55" i="17"/>
  <c r="P55" i="17" s="1"/>
  <c r="O54" i="17"/>
  <c r="P54" i="17" s="1"/>
  <c r="O53" i="17"/>
  <c r="P53" i="17" s="1"/>
  <c r="O52" i="17"/>
  <c r="P52" i="17" s="1"/>
  <c r="O51" i="17"/>
  <c r="P51" i="17" s="1"/>
  <c r="O50" i="17"/>
  <c r="P50" i="17" s="1"/>
  <c r="O49" i="17"/>
  <c r="P49" i="17" s="1"/>
  <c r="O48" i="17"/>
  <c r="P48" i="17" s="1"/>
  <c r="O47" i="17"/>
  <c r="P47" i="17" s="1"/>
  <c r="O46" i="17"/>
  <c r="P46" i="17" s="1"/>
  <c r="O45" i="17"/>
  <c r="P45" i="17" s="1"/>
  <c r="O44" i="17"/>
  <c r="P44" i="17" s="1"/>
  <c r="O43" i="17"/>
  <c r="P43" i="17" s="1"/>
  <c r="P42" i="17"/>
  <c r="O42" i="17"/>
  <c r="O41" i="17"/>
  <c r="P41" i="17" s="1"/>
  <c r="O40" i="17"/>
  <c r="P40" i="17" s="1"/>
  <c r="O39" i="17"/>
  <c r="P39" i="17" s="1"/>
  <c r="O38" i="17"/>
  <c r="P38" i="17" s="1"/>
  <c r="O37" i="17"/>
  <c r="P37" i="17" s="1"/>
  <c r="O36" i="17"/>
  <c r="P36" i="17" s="1"/>
  <c r="O35" i="17"/>
  <c r="P35" i="17" s="1"/>
  <c r="O34" i="17"/>
  <c r="P34" i="17" s="1"/>
  <c r="O33" i="17"/>
  <c r="P33" i="17" s="1"/>
  <c r="O32" i="17"/>
  <c r="P32" i="17" s="1"/>
  <c r="O31" i="17"/>
  <c r="P31" i="17" s="1"/>
  <c r="O30" i="17"/>
  <c r="P30" i="17" s="1"/>
  <c r="A30" i="17"/>
  <c r="A31" i="17" s="1"/>
  <c r="O29" i="17"/>
  <c r="P29" i="17" s="1"/>
  <c r="N22" i="17"/>
  <c r="M22" i="17"/>
  <c r="L22" i="17"/>
  <c r="K22" i="17"/>
  <c r="J22" i="17"/>
  <c r="I22" i="17"/>
  <c r="H22" i="17"/>
  <c r="G22" i="17"/>
  <c r="F22" i="17"/>
  <c r="E22" i="17"/>
  <c r="O21" i="17"/>
  <c r="L7" i="17"/>
  <c r="L25" i="17" s="1"/>
  <c r="L26" i="17" s="1"/>
  <c r="O55" i="16"/>
  <c r="P55" i="16" s="1"/>
  <c r="O54" i="16"/>
  <c r="P54" i="16" s="1"/>
  <c r="O53" i="16"/>
  <c r="P53" i="16" s="1"/>
  <c r="O52" i="16"/>
  <c r="P52" i="16" s="1"/>
  <c r="O51" i="16"/>
  <c r="P51" i="16" s="1"/>
  <c r="O50" i="16"/>
  <c r="P50" i="16" s="1"/>
  <c r="O49" i="16"/>
  <c r="P49" i="16" s="1"/>
  <c r="O48" i="16"/>
  <c r="P48" i="16" s="1"/>
  <c r="O47" i="16"/>
  <c r="P47" i="16" s="1"/>
  <c r="O46" i="16"/>
  <c r="P46" i="16" s="1"/>
  <c r="O45" i="16"/>
  <c r="P45" i="16" s="1"/>
  <c r="O44" i="16"/>
  <c r="P44" i="16" s="1"/>
  <c r="O43" i="16"/>
  <c r="P43" i="16" s="1"/>
  <c r="P42" i="16"/>
  <c r="O42" i="16"/>
  <c r="O41" i="16"/>
  <c r="P41" i="16" s="1"/>
  <c r="O40" i="16"/>
  <c r="P40" i="16" s="1"/>
  <c r="O39" i="16"/>
  <c r="P39" i="16" s="1"/>
  <c r="O38" i="16"/>
  <c r="P38" i="16" s="1"/>
  <c r="O37" i="16"/>
  <c r="P37" i="16" s="1"/>
  <c r="O36" i="16"/>
  <c r="P36" i="16" s="1"/>
  <c r="O35" i="16"/>
  <c r="P35" i="16" s="1"/>
  <c r="O34" i="16"/>
  <c r="P34" i="16" s="1"/>
  <c r="O33" i="16"/>
  <c r="P33" i="16" s="1"/>
  <c r="O32" i="16"/>
  <c r="P32" i="16" s="1"/>
  <c r="O31" i="16"/>
  <c r="P31" i="16" s="1"/>
  <c r="A31" i="16"/>
  <c r="O30" i="16"/>
  <c r="P30" i="16" s="1"/>
  <c r="A30" i="16"/>
  <c r="O29" i="16"/>
  <c r="P29" i="16" s="1"/>
  <c r="N22" i="16"/>
  <c r="M22" i="16"/>
  <c r="L22" i="16"/>
  <c r="K22" i="16"/>
  <c r="J22" i="16"/>
  <c r="I22" i="16"/>
  <c r="H22" i="16"/>
  <c r="G22" i="16"/>
  <c r="O22" i="16" s="1"/>
  <c r="F22" i="16"/>
  <c r="E22" i="16"/>
  <c r="O21" i="16"/>
  <c r="L7" i="16"/>
  <c r="L25" i="16" s="1"/>
  <c r="L26" i="16" s="1"/>
  <c r="O55" i="15"/>
  <c r="P55" i="15" s="1"/>
  <c r="O54" i="15"/>
  <c r="P54" i="15" s="1"/>
  <c r="O53" i="15"/>
  <c r="P53" i="15" s="1"/>
  <c r="O52" i="15"/>
  <c r="P52" i="15" s="1"/>
  <c r="O51" i="15"/>
  <c r="P51" i="15" s="1"/>
  <c r="O50" i="15"/>
  <c r="P50" i="15" s="1"/>
  <c r="O49" i="15"/>
  <c r="P49" i="15" s="1"/>
  <c r="O48" i="15"/>
  <c r="P48" i="15" s="1"/>
  <c r="O47" i="15"/>
  <c r="P47" i="15" s="1"/>
  <c r="O46" i="15"/>
  <c r="P46" i="15" s="1"/>
  <c r="O45" i="15"/>
  <c r="P45" i="15" s="1"/>
  <c r="O44" i="15"/>
  <c r="P44" i="15" s="1"/>
  <c r="O43" i="15"/>
  <c r="P43" i="15" s="1"/>
  <c r="O42" i="15"/>
  <c r="P42" i="15" s="1"/>
  <c r="O41" i="15"/>
  <c r="P41" i="15" s="1"/>
  <c r="O40" i="15"/>
  <c r="P40" i="15" s="1"/>
  <c r="O39" i="15"/>
  <c r="P39" i="15" s="1"/>
  <c r="O38" i="15"/>
  <c r="P38" i="15" s="1"/>
  <c r="O37" i="15"/>
  <c r="P37" i="15" s="1"/>
  <c r="O36" i="15"/>
  <c r="P36" i="15" s="1"/>
  <c r="O35" i="15"/>
  <c r="P35" i="15" s="1"/>
  <c r="O34" i="15"/>
  <c r="P34" i="15" s="1"/>
  <c r="O33" i="15"/>
  <c r="P33" i="15" s="1"/>
  <c r="O32" i="15"/>
  <c r="P32" i="15" s="1"/>
  <c r="O31" i="15"/>
  <c r="P31" i="15" s="1"/>
  <c r="O30" i="15"/>
  <c r="P30" i="15" s="1"/>
  <c r="A30" i="15"/>
  <c r="O29" i="15"/>
  <c r="P29" i="15" s="1"/>
  <c r="N22" i="15"/>
  <c r="M22" i="15"/>
  <c r="L22" i="15"/>
  <c r="K22" i="15"/>
  <c r="J22" i="15"/>
  <c r="I22" i="15"/>
  <c r="H22" i="15"/>
  <c r="G22" i="15"/>
  <c r="F22" i="15"/>
  <c r="E22" i="15"/>
  <c r="O21" i="15"/>
  <c r="L7" i="15"/>
  <c r="L25" i="15" s="1"/>
  <c r="L26" i="15" s="1"/>
  <c r="O55" i="14"/>
  <c r="P55" i="14" s="1"/>
  <c r="O54" i="14"/>
  <c r="P54" i="14" s="1"/>
  <c r="O53" i="14"/>
  <c r="P53" i="14" s="1"/>
  <c r="O52" i="14"/>
  <c r="P52" i="14" s="1"/>
  <c r="O51" i="14"/>
  <c r="P51" i="14" s="1"/>
  <c r="O50" i="14"/>
  <c r="P50" i="14" s="1"/>
  <c r="O49" i="14"/>
  <c r="P49" i="14" s="1"/>
  <c r="O48" i="14"/>
  <c r="P48" i="14" s="1"/>
  <c r="O47" i="14"/>
  <c r="P47" i="14" s="1"/>
  <c r="O46" i="14"/>
  <c r="P46" i="14" s="1"/>
  <c r="O45" i="14"/>
  <c r="P45" i="14" s="1"/>
  <c r="O44" i="14"/>
  <c r="P44" i="14" s="1"/>
  <c r="O43" i="14"/>
  <c r="P43" i="14" s="1"/>
  <c r="O42" i="14"/>
  <c r="P42" i="14" s="1"/>
  <c r="O41" i="14"/>
  <c r="P41" i="14" s="1"/>
  <c r="O40" i="14"/>
  <c r="P40" i="14" s="1"/>
  <c r="O39" i="14"/>
  <c r="P39" i="14" s="1"/>
  <c r="O38" i="14"/>
  <c r="P38" i="14" s="1"/>
  <c r="O37" i="14"/>
  <c r="P37" i="14" s="1"/>
  <c r="O36" i="14"/>
  <c r="P36" i="14" s="1"/>
  <c r="O35" i="14"/>
  <c r="P35" i="14" s="1"/>
  <c r="O34" i="14"/>
  <c r="P34" i="14" s="1"/>
  <c r="O33" i="14"/>
  <c r="P33" i="14" s="1"/>
  <c r="O32" i="14"/>
  <c r="P32" i="14" s="1"/>
  <c r="O31" i="14"/>
  <c r="P31" i="14" s="1"/>
  <c r="A31" i="14"/>
  <c r="O30" i="14"/>
  <c r="P30" i="14" s="1"/>
  <c r="A30" i="14"/>
  <c r="O29" i="14"/>
  <c r="P29" i="14" s="1"/>
  <c r="N22" i="14"/>
  <c r="M22" i="14"/>
  <c r="L22" i="14"/>
  <c r="K22" i="14"/>
  <c r="J22" i="14"/>
  <c r="I22" i="14"/>
  <c r="H22" i="14"/>
  <c r="G22" i="14"/>
  <c r="F22" i="14"/>
  <c r="E22" i="14"/>
  <c r="O21" i="14"/>
  <c r="L7" i="14"/>
  <c r="L25" i="14" s="1"/>
  <c r="L26" i="14" s="1"/>
  <c r="O55" i="13"/>
  <c r="P55" i="13" s="1"/>
  <c r="O54" i="13"/>
  <c r="P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P48" i="13" s="1"/>
  <c r="O47" i="13"/>
  <c r="P47" i="13" s="1"/>
  <c r="O46" i="13"/>
  <c r="P46" i="13" s="1"/>
  <c r="O45" i="13"/>
  <c r="P45" i="13" s="1"/>
  <c r="O44" i="13"/>
  <c r="P44" i="13" s="1"/>
  <c r="O43" i="13"/>
  <c r="P43" i="13" s="1"/>
  <c r="P42" i="13"/>
  <c r="O42" i="13"/>
  <c r="O41" i="13"/>
  <c r="P41" i="13" s="1"/>
  <c r="O40" i="13"/>
  <c r="P40" i="13" s="1"/>
  <c r="O39" i="13"/>
  <c r="P39" i="13" s="1"/>
  <c r="O38" i="13"/>
  <c r="P38" i="13" s="1"/>
  <c r="O37" i="13"/>
  <c r="P37" i="13" s="1"/>
  <c r="O36" i="13"/>
  <c r="P36" i="13" s="1"/>
  <c r="O35" i="13"/>
  <c r="P35" i="13" s="1"/>
  <c r="O34" i="13"/>
  <c r="P34" i="13" s="1"/>
  <c r="O33" i="13"/>
  <c r="P33" i="13" s="1"/>
  <c r="O32" i="13"/>
  <c r="P32" i="13" s="1"/>
  <c r="O31" i="13"/>
  <c r="P31" i="13" s="1"/>
  <c r="O30" i="13"/>
  <c r="P30" i="13" s="1"/>
  <c r="A30" i="13"/>
  <c r="O29" i="13"/>
  <c r="P29" i="13" s="1"/>
  <c r="N22" i="13"/>
  <c r="M22" i="13"/>
  <c r="L22" i="13"/>
  <c r="K22" i="13"/>
  <c r="J22" i="13"/>
  <c r="I22" i="13"/>
  <c r="H22" i="13"/>
  <c r="G22" i="13"/>
  <c r="F22" i="13"/>
  <c r="E22" i="13"/>
  <c r="O21" i="13"/>
  <c r="L7" i="13"/>
  <c r="L25" i="13" s="1"/>
  <c r="L26" i="13" s="1"/>
  <c r="O57" i="12"/>
  <c r="P57" i="12" s="1"/>
  <c r="O56" i="12"/>
  <c r="P56" i="12" s="1"/>
  <c r="O55" i="12"/>
  <c r="P55" i="12" s="1"/>
  <c r="O54" i="12"/>
  <c r="P54" i="12" s="1"/>
  <c r="O53" i="12"/>
  <c r="P53" i="12" s="1"/>
  <c r="O52" i="12"/>
  <c r="P52" i="12" s="1"/>
  <c r="O51" i="12"/>
  <c r="P51" i="12" s="1"/>
  <c r="O50" i="12"/>
  <c r="P50" i="12" s="1"/>
  <c r="O49" i="12"/>
  <c r="P49" i="12" s="1"/>
  <c r="O48" i="12"/>
  <c r="P48" i="12" s="1"/>
  <c r="O47" i="12"/>
  <c r="P47" i="12" s="1"/>
  <c r="O46" i="12"/>
  <c r="P46" i="12" s="1"/>
  <c r="O45" i="12"/>
  <c r="P45" i="12" s="1"/>
  <c r="O44" i="12"/>
  <c r="P44" i="12" s="1"/>
  <c r="O43" i="12"/>
  <c r="P43" i="12" s="1"/>
  <c r="O42" i="12"/>
  <c r="P42" i="12" s="1"/>
  <c r="O41" i="12"/>
  <c r="P41" i="12" s="1"/>
  <c r="O40" i="12"/>
  <c r="P40" i="12" s="1"/>
  <c r="O39" i="12"/>
  <c r="P39" i="12" s="1"/>
  <c r="O38" i="12"/>
  <c r="P38" i="12" s="1"/>
  <c r="O37" i="12"/>
  <c r="P37" i="12" s="1"/>
  <c r="O36" i="12"/>
  <c r="P36" i="12" s="1"/>
  <c r="O35" i="12"/>
  <c r="P35" i="12" s="1"/>
  <c r="O34" i="12"/>
  <c r="P34" i="12" s="1"/>
  <c r="O33" i="12"/>
  <c r="P33" i="12" s="1"/>
  <c r="O32" i="12"/>
  <c r="P32" i="12" s="1"/>
  <c r="O31" i="12"/>
  <c r="P31" i="12" s="1"/>
  <c r="O30" i="12"/>
  <c r="P30" i="12" s="1"/>
  <c r="A30" i="12"/>
  <c r="A31" i="12" s="1"/>
  <c r="O29" i="12"/>
  <c r="P29" i="12" s="1"/>
  <c r="N22" i="12"/>
  <c r="M22" i="12"/>
  <c r="L22" i="12"/>
  <c r="K22" i="12"/>
  <c r="J22" i="12"/>
  <c r="I22" i="12"/>
  <c r="H22" i="12"/>
  <c r="G22" i="12"/>
  <c r="F22" i="12"/>
  <c r="E22" i="12"/>
  <c r="O21" i="12"/>
  <c r="L7" i="12"/>
  <c r="L25" i="12" s="1"/>
  <c r="L26" i="12" s="1"/>
  <c r="O57" i="11"/>
  <c r="P57" i="11" s="1"/>
  <c r="O56" i="11"/>
  <c r="P56" i="11" s="1"/>
  <c r="O55" i="11"/>
  <c r="P55" i="11" s="1"/>
  <c r="O54" i="11"/>
  <c r="P54" i="11" s="1"/>
  <c r="O53" i="11"/>
  <c r="P53" i="11" s="1"/>
  <c r="O52" i="11"/>
  <c r="P52" i="11" s="1"/>
  <c r="O51" i="11"/>
  <c r="P51" i="11" s="1"/>
  <c r="O50" i="11"/>
  <c r="P50" i="11" s="1"/>
  <c r="O49" i="11"/>
  <c r="P49" i="11" s="1"/>
  <c r="O48" i="11"/>
  <c r="P48" i="11" s="1"/>
  <c r="O47" i="11"/>
  <c r="P47" i="11" s="1"/>
  <c r="O46" i="11"/>
  <c r="P46" i="11" s="1"/>
  <c r="O45" i="11"/>
  <c r="P45" i="11" s="1"/>
  <c r="O44" i="11"/>
  <c r="P44" i="11" s="1"/>
  <c r="O43" i="11"/>
  <c r="P43" i="11" s="1"/>
  <c r="O42" i="11"/>
  <c r="P42" i="11" s="1"/>
  <c r="O41" i="11"/>
  <c r="P41" i="11" s="1"/>
  <c r="O40" i="11"/>
  <c r="P40" i="11" s="1"/>
  <c r="O39" i="11"/>
  <c r="P39" i="11" s="1"/>
  <c r="O38" i="11"/>
  <c r="P38" i="11" s="1"/>
  <c r="P37" i="11"/>
  <c r="O37" i="11"/>
  <c r="O36" i="11"/>
  <c r="P36" i="11" s="1"/>
  <c r="O35" i="11"/>
  <c r="P35" i="11" s="1"/>
  <c r="P34" i="11"/>
  <c r="O34" i="11"/>
  <c r="O33" i="11"/>
  <c r="P33" i="11" s="1"/>
  <c r="O32" i="11"/>
  <c r="P32" i="11" s="1"/>
  <c r="O31" i="11"/>
  <c r="P31" i="11" s="1"/>
  <c r="O30" i="11"/>
  <c r="P30" i="11" s="1"/>
  <c r="A30" i="11"/>
  <c r="A31" i="11" s="1"/>
  <c r="O29" i="11"/>
  <c r="P29" i="11" s="1"/>
  <c r="N22" i="11"/>
  <c r="M22" i="11"/>
  <c r="L22" i="11"/>
  <c r="K22" i="11"/>
  <c r="J22" i="11"/>
  <c r="I22" i="11"/>
  <c r="H22" i="11"/>
  <c r="G22" i="11"/>
  <c r="F22" i="11"/>
  <c r="E22" i="11"/>
  <c r="O21" i="11"/>
  <c r="L7" i="11"/>
  <c r="L25" i="11" s="1"/>
  <c r="L26" i="11" s="1"/>
  <c r="O56" i="10"/>
  <c r="P56" i="10" s="1"/>
  <c r="O55" i="10"/>
  <c r="P55" i="10" s="1"/>
  <c r="O54" i="10"/>
  <c r="P54" i="10" s="1"/>
  <c r="O53" i="10"/>
  <c r="P53" i="10" s="1"/>
  <c r="O52" i="10"/>
  <c r="P52" i="10" s="1"/>
  <c r="O51" i="10"/>
  <c r="P51" i="10" s="1"/>
  <c r="O50" i="10"/>
  <c r="P50" i="10" s="1"/>
  <c r="O49" i="10"/>
  <c r="P49" i="10" s="1"/>
  <c r="O48" i="10"/>
  <c r="P48" i="10" s="1"/>
  <c r="O47" i="10"/>
  <c r="P47" i="10" s="1"/>
  <c r="O46" i="10"/>
  <c r="P46" i="10" s="1"/>
  <c r="O45" i="10"/>
  <c r="P45" i="10" s="1"/>
  <c r="O44" i="10"/>
  <c r="P44" i="10" s="1"/>
  <c r="O43" i="10"/>
  <c r="P43" i="10" s="1"/>
  <c r="O42" i="10"/>
  <c r="P42" i="10" s="1"/>
  <c r="O41" i="10"/>
  <c r="P41" i="10" s="1"/>
  <c r="O40" i="10"/>
  <c r="P40" i="10" s="1"/>
  <c r="O39" i="10"/>
  <c r="P39" i="10" s="1"/>
  <c r="O38" i="10"/>
  <c r="P38" i="10" s="1"/>
  <c r="O37" i="10"/>
  <c r="P37" i="10" s="1"/>
  <c r="O36" i="10"/>
  <c r="P36" i="10" s="1"/>
  <c r="O35" i="10"/>
  <c r="P35" i="10" s="1"/>
  <c r="O34" i="10"/>
  <c r="P34" i="10" s="1"/>
  <c r="O33" i="10"/>
  <c r="P33" i="10" s="1"/>
  <c r="O32" i="10"/>
  <c r="P32" i="10" s="1"/>
  <c r="O31" i="10"/>
  <c r="P31" i="10" s="1"/>
  <c r="O30" i="10"/>
  <c r="P30" i="10" s="1"/>
  <c r="A30" i="10"/>
  <c r="O29" i="10"/>
  <c r="P29" i="10" s="1"/>
  <c r="N22" i="10"/>
  <c r="M22" i="10"/>
  <c r="L22" i="10"/>
  <c r="K22" i="10"/>
  <c r="J22" i="10"/>
  <c r="I22" i="10"/>
  <c r="H22" i="10"/>
  <c r="G22" i="10"/>
  <c r="F22" i="10"/>
  <c r="E22" i="10"/>
  <c r="O21" i="10"/>
  <c r="L7" i="10"/>
  <c r="L25" i="10" s="1"/>
  <c r="L26" i="10" s="1"/>
  <c r="O58" i="9"/>
  <c r="P58" i="9" s="1"/>
  <c r="O57" i="9"/>
  <c r="P57" i="9" s="1"/>
  <c r="O56" i="9"/>
  <c r="P56" i="9" s="1"/>
  <c r="O55" i="9"/>
  <c r="P55" i="9" s="1"/>
  <c r="O54" i="9"/>
  <c r="P54" i="9" s="1"/>
  <c r="O53" i="9"/>
  <c r="P53" i="9" s="1"/>
  <c r="O52" i="9"/>
  <c r="P52" i="9" s="1"/>
  <c r="O51" i="9"/>
  <c r="P51" i="9" s="1"/>
  <c r="O50" i="9"/>
  <c r="P50" i="9" s="1"/>
  <c r="O49" i="9"/>
  <c r="P49" i="9" s="1"/>
  <c r="O48" i="9"/>
  <c r="P48" i="9" s="1"/>
  <c r="O47" i="9"/>
  <c r="P47" i="9" s="1"/>
  <c r="O46" i="9"/>
  <c r="P46" i="9" s="1"/>
  <c r="O45" i="9"/>
  <c r="P45" i="9" s="1"/>
  <c r="O44" i="9"/>
  <c r="P44" i="9" s="1"/>
  <c r="O43" i="9"/>
  <c r="P43" i="9" s="1"/>
  <c r="O42" i="9"/>
  <c r="P42" i="9" s="1"/>
  <c r="O41" i="9"/>
  <c r="P41" i="9" s="1"/>
  <c r="O40" i="9"/>
  <c r="P40" i="9" s="1"/>
  <c r="O39" i="9"/>
  <c r="P39" i="9" s="1"/>
  <c r="O38" i="9"/>
  <c r="P38" i="9" s="1"/>
  <c r="O37" i="9"/>
  <c r="P37" i="9" s="1"/>
  <c r="O36" i="9"/>
  <c r="P36" i="9" s="1"/>
  <c r="O35" i="9"/>
  <c r="P35" i="9" s="1"/>
  <c r="O34" i="9"/>
  <c r="P34" i="9" s="1"/>
  <c r="O33" i="9"/>
  <c r="P33" i="9" s="1"/>
  <c r="O32" i="9"/>
  <c r="P32" i="9" s="1"/>
  <c r="O31" i="9"/>
  <c r="P31" i="9" s="1"/>
  <c r="P30" i="9"/>
  <c r="O30" i="9"/>
  <c r="A30" i="9"/>
  <c r="A31" i="9" s="1"/>
  <c r="O29" i="9"/>
  <c r="P29" i="9" s="1"/>
  <c r="N22" i="9"/>
  <c r="M22" i="9"/>
  <c r="L22" i="9"/>
  <c r="K22" i="9"/>
  <c r="J22" i="9"/>
  <c r="I22" i="9"/>
  <c r="H22" i="9"/>
  <c r="G22" i="9"/>
  <c r="F22" i="9"/>
  <c r="E22" i="9"/>
  <c r="O21" i="9"/>
  <c r="L7" i="9"/>
  <c r="L25" i="9" s="1"/>
  <c r="L26" i="9" s="1"/>
  <c r="O57" i="8"/>
  <c r="P57" i="8" s="1"/>
  <c r="O56" i="8"/>
  <c r="P56" i="8" s="1"/>
  <c r="O55" i="8"/>
  <c r="P55" i="8" s="1"/>
  <c r="O54" i="8"/>
  <c r="P54" i="8" s="1"/>
  <c r="O53" i="8"/>
  <c r="P53" i="8" s="1"/>
  <c r="O52" i="8"/>
  <c r="P52" i="8" s="1"/>
  <c r="O51" i="8"/>
  <c r="P51" i="8" s="1"/>
  <c r="O50" i="8"/>
  <c r="P50" i="8" s="1"/>
  <c r="O49" i="8"/>
  <c r="P49" i="8" s="1"/>
  <c r="O48" i="8"/>
  <c r="P48" i="8" s="1"/>
  <c r="O47" i="8"/>
  <c r="P47" i="8" s="1"/>
  <c r="O46" i="8"/>
  <c r="P46" i="8" s="1"/>
  <c r="O45" i="8"/>
  <c r="P45" i="8" s="1"/>
  <c r="O44" i="8"/>
  <c r="P44" i="8" s="1"/>
  <c r="O43" i="8"/>
  <c r="P43" i="8" s="1"/>
  <c r="O42" i="8"/>
  <c r="P42" i="8" s="1"/>
  <c r="O41" i="8"/>
  <c r="P41" i="8" s="1"/>
  <c r="O40" i="8"/>
  <c r="P40" i="8" s="1"/>
  <c r="O39" i="8"/>
  <c r="P39" i="8" s="1"/>
  <c r="O38" i="8"/>
  <c r="P38" i="8" s="1"/>
  <c r="O37" i="8"/>
  <c r="P37" i="8" s="1"/>
  <c r="O36" i="8"/>
  <c r="P36" i="8" s="1"/>
  <c r="O35" i="8"/>
  <c r="P35" i="8" s="1"/>
  <c r="O34" i="8"/>
  <c r="P34" i="8" s="1"/>
  <c r="O33" i="8"/>
  <c r="P33" i="8" s="1"/>
  <c r="O32" i="8"/>
  <c r="P32" i="8" s="1"/>
  <c r="O31" i="8"/>
  <c r="P31" i="8" s="1"/>
  <c r="O30" i="8"/>
  <c r="P30" i="8" s="1"/>
  <c r="A30" i="8"/>
  <c r="O29" i="8"/>
  <c r="P29" i="8" s="1"/>
  <c r="N22" i="8"/>
  <c r="M22" i="8"/>
  <c r="L22" i="8"/>
  <c r="K22" i="8"/>
  <c r="J22" i="8"/>
  <c r="I22" i="8"/>
  <c r="H22" i="8"/>
  <c r="G22" i="8"/>
  <c r="F22" i="8"/>
  <c r="E22" i="8"/>
  <c r="O21" i="8"/>
  <c r="L7" i="8"/>
  <c r="L25" i="8" s="1"/>
  <c r="L26" i="8" s="1"/>
  <c r="O56" i="7"/>
  <c r="P56" i="7" s="1"/>
  <c r="O55" i="7"/>
  <c r="P55" i="7" s="1"/>
  <c r="O54" i="7"/>
  <c r="P54" i="7" s="1"/>
  <c r="O53" i="7"/>
  <c r="P53" i="7" s="1"/>
  <c r="O52" i="7"/>
  <c r="P52" i="7" s="1"/>
  <c r="O51" i="7"/>
  <c r="P51" i="7" s="1"/>
  <c r="O50" i="7"/>
  <c r="P50" i="7" s="1"/>
  <c r="O49" i="7"/>
  <c r="P49" i="7" s="1"/>
  <c r="O48" i="7"/>
  <c r="P48" i="7" s="1"/>
  <c r="O47" i="7"/>
  <c r="P47" i="7" s="1"/>
  <c r="O46" i="7"/>
  <c r="P46" i="7" s="1"/>
  <c r="O45" i="7"/>
  <c r="P45" i="7" s="1"/>
  <c r="O44" i="7"/>
  <c r="P44" i="7" s="1"/>
  <c r="O43" i="7"/>
  <c r="P43" i="7" s="1"/>
  <c r="O42" i="7"/>
  <c r="P42" i="7" s="1"/>
  <c r="O41" i="7"/>
  <c r="P41" i="7" s="1"/>
  <c r="O40" i="7"/>
  <c r="P40" i="7" s="1"/>
  <c r="O39" i="7"/>
  <c r="P39" i="7" s="1"/>
  <c r="O38" i="7"/>
  <c r="P38" i="7" s="1"/>
  <c r="O37" i="7"/>
  <c r="P37" i="7" s="1"/>
  <c r="O36" i="7"/>
  <c r="P36" i="7" s="1"/>
  <c r="O35" i="7"/>
  <c r="P35" i="7" s="1"/>
  <c r="O34" i="7"/>
  <c r="P34" i="7" s="1"/>
  <c r="O33" i="7"/>
  <c r="P33" i="7" s="1"/>
  <c r="O32" i="7"/>
  <c r="P32" i="7" s="1"/>
  <c r="O31" i="7"/>
  <c r="P31" i="7" s="1"/>
  <c r="O30" i="7"/>
  <c r="P30" i="7" s="1"/>
  <c r="A30" i="7"/>
  <c r="O29" i="7"/>
  <c r="P29" i="7" s="1"/>
  <c r="N22" i="7"/>
  <c r="M22" i="7"/>
  <c r="L22" i="7"/>
  <c r="K22" i="7"/>
  <c r="J22" i="7"/>
  <c r="I22" i="7"/>
  <c r="H22" i="7"/>
  <c r="G22" i="7"/>
  <c r="F22" i="7"/>
  <c r="E22" i="7"/>
  <c r="O21" i="7"/>
  <c r="L7" i="7"/>
  <c r="K24" i="7" s="1"/>
  <c r="O56" i="6"/>
  <c r="P56" i="6" s="1"/>
  <c r="O55" i="6"/>
  <c r="P55" i="6" s="1"/>
  <c r="O54" i="6"/>
  <c r="P54" i="6" s="1"/>
  <c r="O53" i="6"/>
  <c r="P53" i="6" s="1"/>
  <c r="O52" i="6"/>
  <c r="P52" i="6" s="1"/>
  <c r="O51" i="6"/>
  <c r="P51" i="6" s="1"/>
  <c r="O50" i="6"/>
  <c r="P50" i="6" s="1"/>
  <c r="O49" i="6"/>
  <c r="P49" i="6" s="1"/>
  <c r="O48" i="6"/>
  <c r="P48" i="6" s="1"/>
  <c r="O47" i="6"/>
  <c r="P47" i="6" s="1"/>
  <c r="O46" i="6"/>
  <c r="P46" i="6" s="1"/>
  <c r="O45" i="6"/>
  <c r="P45" i="6" s="1"/>
  <c r="O44" i="6"/>
  <c r="P44" i="6" s="1"/>
  <c r="O43" i="6"/>
  <c r="P43" i="6" s="1"/>
  <c r="P42" i="6"/>
  <c r="O42" i="6"/>
  <c r="O41" i="6"/>
  <c r="P41" i="6" s="1"/>
  <c r="O40" i="6"/>
  <c r="P40" i="6" s="1"/>
  <c r="O39" i="6"/>
  <c r="P39" i="6" s="1"/>
  <c r="O38" i="6"/>
  <c r="P38" i="6" s="1"/>
  <c r="O37" i="6"/>
  <c r="P37" i="6" s="1"/>
  <c r="O36" i="6"/>
  <c r="P36" i="6" s="1"/>
  <c r="O35" i="6"/>
  <c r="P35" i="6" s="1"/>
  <c r="O34" i="6"/>
  <c r="P34" i="6" s="1"/>
  <c r="O33" i="6"/>
  <c r="P33" i="6" s="1"/>
  <c r="O32" i="6"/>
  <c r="P32" i="6" s="1"/>
  <c r="O31" i="6"/>
  <c r="P31" i="6" s="1"/>
  <c r="O30" i="6"/>
  <c r="P30" i="6" s="1"/>
  <c r="A30" i="6"/>
  <c r="O29" i="6"/>
  <c r="P29" i="6" s="1"/>
  <c r="N22" i="6"/>
  <c r="M22" i="6"/>
  <c r="L22" i="6"/>
  <c r="K22" i="6"/>
  <c r="J22" i="6"/>
  <c r="I22" i="6"/>
  <c r="H22" i="6"/>
  <c r="G22" i="6"/>
  <c r="F22" i="6"/>
  <c r="E22" i="6"/>
  <c r="O21" i="6"/>
  <c r="L7" i="6"/>
  <c r="L25" i="6" s="1"/>
  <c r="L26" i="6" s="1"/>
  <c r="O57" i="5"/>
  <c r="P57" i="5" s="1"/>
  <c r="O56" i="5"/>
  <c r="P56" i="5" s="1"/>
  <c r="O55" i="5"/>
  <c r="P55" i="5" s="1"/>
  <c r="O54" i="5"/>
  <c r="P54" i="5" s="1"/>
  <c r="O53" i="5"/>
  <c r="P53" i="5" s="1"/>
  <c r="O52" i="5"/>
  <c r="P52" i="5" s="1"/>
  <c r="O51" i="5"/>
  <c r="P51" i="5" s="1"/>
  <c r="O50" i="5"/>
  <c r="P50" i="5" s="1"/>
  <c r="O49" i="5"/>
  <c r="P49" i="5" s="1"/>
  <c r="O48" i="5"/>
  <c r="P48" i="5" s="1"/>
  <c r="O47" i="5"/>
  <c r="P47" i="5" s="1"/>
  <c r="O46" i="5"/>
  <c r="P46" i="5" s="1"/>
  <c r="O45" i="5"/>
  <c r="P45" i="5" s="1"/>
  <c r="O44" i="5"/>
  <c r="P44" i="5" s="1"/>
  <c r="O43" i="5"/>
  <c r="P43" i="5" s="1"/>
  <c r="O42" i="5"/>
  <c r="P42" i="5" s="1"/>
  <c r="O41" i="5"/>
  <c r="P41" i="5" s="1"/>
  <c r="O40" i="5"/>
  <c r="P40" i="5" s="1"/>
  <c r="O39" i="5"/>
  <c r="P39" i="5" s="1"/>
  <c r="O38" i="5"/>
  <c r="P38" i="5" s="1"/>
  <c r="O37" i="5"/>
  <c r="P37" i="5" s="1"/>
  <c r="O36" i="5"/>
  <c r="P36" i="5" s="1"/>
  <c r="O35" i="5"/>
  <c r="P35" i="5" s="1"/>
  <c r="O34" i="5"/>
  <c r="P34" i="5" s="1"/>
  <c r="O33" i="5"/>
  <c r="P33" i="5" s="1"/>
  <c r="O32" i="5"/>
  <c r="P32" i="5" s="1"/>
  <c r="O31" i="5"/>
  <c r="P31" i="5" s="1"/>
  <c r="O30" i="5"/>
  <c r="P30" i="5" s="1"/>
  <c r="A30" i="5"/>
  <c r="O29" i="5"/>
  <c r="P29" i="5" s="1"/>
  <c r="N22" i="5"/>
  <c r="M22" i="5"/>
  <c r="L22" i="5"/>
  <c r="K22" i="5"/>
  <c r="J22" i="5"/>
  <c r="I22" i="5"/>
  <c r="H22" i="5"/>
  <c r="G22" i="5"/>
  <c r="F22" i="5"/>
  <c r="E22" i="5"/>
  <c r="O21" i="5"/>
  <c r="L7" i="5"/>
  <c r="L25" i="5" s="1"/>
  <c r="L26" i="5" s="1"/>
  <c r="O22" i="7" l="1"/>
  <c r="O22" i="6"/>
  <c r="O22" i="9"/>
  <c r="O22" i="11"/>
  <c r="O22" i="12"/>
  <c r="O22" i="18"/>
  <c r="O22" i="19"/>
  <c r="O22" i="20"/>
  <c r="O9" i="24"/>
  <c r="G23" i="24"/>
  <c r="E25" i="24"/>
  <c r="E26" i="24" s="1"/>
  <c r="K23" i="24"/>
  <c r="I25" i="24"/>
  <c r="I26" i="24" s="1"/>
  <c r="H24" i="24"/>
  <c r="M25" i="24"/>
  <c r="M26" i="24" s="1"/>
  <c r="L24" i="24"/>
  <c r="O22" i="21"/>
  <c r="A31" i="21"/>
  <c r="A32" i="21" s="1"/>
  <c r="A33" i="21" s="1"/>
  <c r="A34" i="21" s="1"/>
  <c r="A32" i="19"/>
  <c r="O22" i="17"/>
  <c r="A32" i="17"/>
  <c r="A32" i="16"/>
  <c r="O22" i="15"/>
  <c r="A31" i="15"/>
  <c r="A32" i="15" s="1"/>
  <c r="O22" i="14"/>
  <c r="A32" i="14"/>
  <c r="L9" i="24"/>
  <c r="G8" i="24"/>
  <c r="G12" i="24"/>
  <c r="G9" i="24"/>
  <c r="L8" i="24"/>
  <c r="L10" i="24" s="1"/>
  <c r="G10" i="24"/>
  <c r="G11" i="24"/>
  <c r="O8" i="24"/>
  <c r="H23" i="24"/>
  <c r="L23" i="24"/>
  <c r="E24" i="24"/>
  <c r="I24" i="24"/>
  <c r="M24" i="24"/>
  <c r="F25" i="24"/>
  <c r="F26" i="24" s="1"/>
  <c r="J25" i="24"/>
  <c r="J26" i="24" s="1"/>
  <c r="N25" i="24"/>
  <c r="N26" i="24" s="1"/>
  <c r="A32" i="24"/>
  <c r="O7" i="24"/>
  <c r="E23" i="24"/>
  <c r="I23" i="24"/>
  <c r="M23" i="24"/>
  <c r="F24" i="24"/>
  <c r="J24" i="24"/>
  <c r="N24" i="24"/>
  <c r="G25" i="24"/>
  <c r="G26" i="24" s="1"/>
  <c r="K25" i="24"/>
  <c r="K26" i="24" s="1"/>
  <c r="O10" i="24"/>
  <c r="N11" i="24" s="1"/>
  <c r="N12" i="24" s="1"/>
  <c r="A15" i="24" s="1"/>
  <c r="F23" i="24"/>
  <c r="J23" i="24"/>
  <c r="N23" i="24"/>
  <c r="G24" i="24"/>
  <c r="K24" i="24"/>
  <c r="H25" i="24"/>
  <c r="H26" i="24" s="1"/>
  <c r="L9" i="22"/>
  <c r="G8" i="22"/>
  <c r="G12" i="22"/>
  <c r="G9" i="22"/>
  <c r="G10" i="22"/>
  <c r="G11" i="22"/>
  <c r="L8" i="22"/>
  <c r="O9" i="22"/>
  <c r="G23" i="22"/>
  <c r="K23" i="22"/>
  <c r="H24" i="22"/>
  <c r="L24" i="22"/>
  <c r="E25" i="22"/>
  <c r="E26" i="22" s="1"/>
  <c r="I25" i="22"/>
  <c r="I26" i="22" s="1"/>
  <c r="M25" i="22"/>
  <c r="M26" i="22" s="1"/>
  <c r="O8" i="22"/>
  <c r="H23" i="22"/>
  <c r="L23" i="22"/>
  <c r="E24" i="22"/>
  <c r="I24" i="22"/>
  <c r="M24" i="22"/>
  <c r="F25" i="22"/>
  <c r="F26" i="22" s="1"/>
  <c r="J25" i="22"/>
  <c r="J26" i="22" s="1"/>
  <c r="N25" i="22"/>
  <c r="N26" i="22" s="1"/>
  <c r="O7" i="22"/>
  <c r="L10" i="22"/>
  <c r="E23" i="22"/>
  <c r="I23" i="22"/>
  <c r="M23" i="22"/>
  <c r="F24" i="22"/>
  <c r="J24" i="22"/>
  <c r="N24" i="22"/>
  <c r="G25" i="22"/>
  <c r="G26" i="22" s="1"/>
  <c r="K25" i="22"/>
  <c r="K26" i="22" s="1"/>
  <c r="A31" i="22"/>
  <c r="A32" i="22" s="1"/>
  <c r="O10" i="22"/>
  <c r="N11" i="22" s="1"/>
  <c r="N12" i="22" s="1"/>
  <c r="A15" i="22" s="1"/>
  <c r="F23" i="22"/>
  <c r="J23" i="22"/>
  <c r="N23" i="22"/>
  <c r="G24" i="22"/>
  <c r="K24" i="22"/>
  <c r="H25" i="22"/>
  <c r="H26" i="22" s="1"/>
  <c r="L9" i="21"/>
  <c r="G8" i="21"/>
  <c r="G12" i="21"/>
  <c r="G9" i="21"/>
  <c r="G10" i="21"/>
  <c r="G11" i="21"/>
  <c r="L8" i="21"/>
  <c r="O9" i="21"/>
  <c r="G23" i="21"/>
  <c r="K23" i="21"/>
  <c r="H24" i="21"/>
  <c r="L24" i="21"/>
  <c r="E25" i="21"/>
  <c r="E26" i="21" s="1"/>
  <c r="I25" i="21"/>
  <c r="I26" i="21" s="1"/>
  <c r="M25" i="21"/>
  <c r="M26" i="21" s="1"/>
  <c r="O8" i="21"/>
  <c r="H23" i="21"/>
  <c r="L23" i="21"/>
  <c r="E24" i="21"/>
  <c r="I24" i="21"/>
  <c r="M24" i="21"/>
  <c r="F25" i="21"/>
  <c r="F26" i="21" s="1"/>
  <c r="J25" i="21"/>
  <c r="J26" i="21" s="1"/>
  <c r="N25" i="21"/>
  <c r="N26" i="21" s="1"/>
  <c r="O7" i="21"/>
  <c r="L10" i="21"/>
  <c r="E23" i="21"/>
  <c r="I23" i="21"/>
  <c r="M23" i="21"/>
  <c r="F24" i="21"/>
  <c r="J24" i="21"/>
  <c r="N24" i="21"/>
  <c r="G25" i="21"/>
  <c r="G26" i="21" s="1"/>
  <c r="K25" i="21"/>
  <c r="K26" i="21" s="1"/>
  <c r="O10" i="21"/>
  <c r="N11" i="21" s="1"/>
  <c r="N12" i="21" s="1"/>
  <c r="A15" i="21" s="1"/>
  <c r="F23" i="21"/>
  <c r="J23" i="21"/>
  <c r="N23" i="21"/>
  <c r="G24" i="21"/>
  <c r="K24" i="21"/>
  <c r="H25" i="21"/>
  <c r="H26" i="21" s="1"/>
  <c r="L9" i="20"/>
  <c r="G8" i="20"/>
  <c r="G12" i="20"/>
  <c r="G9" i="20"/>
  <c r="G10" i="20"/>
  <c r="G11" i="20"/>
  <c r="L8" i="20"/>
  <c r="L10" i="20" s="1"/>
  <c r="O9" i="20"/>
  <c r="G23" i="20"/>
  <c r="K23" i="20"/>
  <c r="H24" i="20"/>
  <c r="L24" i="20"/>
  <c r="E25" i="20"/>
  <c r="E26" i="20" s="1"/>
  <c r="I25" i="20"/>
  <c r="I26" i="20" s="1"/>
  <c r="M25" i="20"/>
  <c r="M26" i="20" s="1"/>
  <c r="O8" i="20"/>
  <c r="H23" i="20"/>
  <c r="L23" i="20"/>
  <c r="E24" i="20"/>
  <c r="I24" i="20"/>
  <c r="M24" i="20"/>
  <c r="F25" i="20"/>
  <c r="F26" i="20" s="1"/>
  <c r="J25" i="20"/>
  <c r="J26" i="20" s="1"/>
  <c r="N25" i="20"/>
  <c r="N26" i="20" s="1"/>
  <c r="O7" i="20"/>
  <c r="E23" i="20"/>
  <c r="I23" i="20"/>
  <c r="M23" i="20"/>
  <c r="F24" i="20"/>
  <c r="J24" i="20"/>
  <c r="N24" i="20"/>
  <c r="G25" i="20"/>
  <c r="G26" i="20" s="1"/>
  <c r="K25" i="20"/>
  <c r="K26" i="20" s="1"/>
  <c r="A31" i="20"/>
  <c r="A32" i="20" s="1"/>
  <c r="O10" i="20"/>
  <c r="N11" i="20" s="1"/>
  <c r="N12" i="20" s="1"/>
  <c r="A15" i="20" s="1"/>
  <c r="F23" i="20"/>
  <c r="J23" i="20"/>
  <c r="N23" i="20"/>
  <c r="G24" i="20"/>
  <c r="K24" i="20"/>
  <c r="H25" i="20"/>
  <c r="H26" i="20" s="1"/>
  <c r="L9" i="19"/>
  <c r="G8" i="19"/>
  <c r="G12" i="19"/>
  <c r="G9" i="19"/>
  <c r="G10" i="19"/>
  <c r="G11" i="19"/>
  <c r="L8" i="19"/>
  <c r="O9" i="19"/>
  <c r="G23" i="19"/>
  <c r="K23" i="19"/>
  <c r="H24" i="19"/>
  <c r="L24" i="19"/>
  <c r="E25" i="19"/>
  <c r="E26" i="19" s="1"/>
  <c r="I25" i="19"/>
  <c r="I26" i="19" s="1"/>
  <c r="M25" i="19"/>
  <c r="M26" i="19" s="1"/>
  <c r="A33" i="19"/>
  <c r="O8" i="19"/>
  <c r="H23" i="19"/>
  <c r="L23" i="19"/>
  <c r="E24" i="19"/>
  <c r="I24" i="19"/>
  <c r="M24" i="19"/>
  <c r="F25" i="19"/>
  <c r="F26" i="19" s="1"/>
  <c r="J25" i="19"/>
  <c r="J26" i="19" s="1"/>
  <c r="N25" i="19"/>
  <c r="N26" i="19" s="1"/>
  <c r="O7" i="19"/>
  <c r="L10" i="19"/>
  <c r="E23" i="19"/>
  <c r="I23" i="19"/>
  <c r="M23" i="19"/>
  <c r="F24" i="19"/>
  <c r="J24" i="19"/>
  <c r="N24" i="19"/>
  <c r="G25" i="19"/>
  <c r="G26" i="19" s="1"/>
  <c r="K25" i="19"/>
  <c r="K26" i="19" s="1"/>
  <c r="O10" i="19"/>
  <c r="F23" i="19"/>
  <c r="J23" i="19"/>
  <c r="N23" i="19"/>
  <c r="G24" i="19"/>
  <c r="O24" i="19" s="1"/>
  <c r="K24" i="19"/>
  <c r="H25" i="19"/>
  <c r="H26" i="19" s="1"/>
  <c r="A34" i="19"/>
  <c r="L9" i="18"/>
  <c r="G8" i="18"/>
  <c r="G12" i="18"/>
  <c r="G9" i="18"/>
  <c r="G10" i="18"/>
  <c r="G11" i="18"/>
  <c r="L8" i="18"/>
  <c r="L10" i="18" s="1"/>
  <c r="O9" i="18"/>
  <c r="G23" i="18"/>
  <c r="K23" i="18"/>
  <c r="H24" i="18"/>
  <c r="L24" i="18"/>
  <c r="E25" i="18"/>
  <c r="E26" i="18" s="1"/>
  <c r="I25" i="18"/>
  <c r="I26" i="18" s="1"/>
  <c r="M25" i="18"/>
  <c r="M26" i="18" s="1"/>
  <c r="O8" i="18"/>
  <c r="H23" i="18"/>
  <c r="L23" i="18"/>
  <c r="E24" i="18"/>
  <c r="I24" i="18"/>
  <c r="M24" i="18"/>
  <c r="F25" i="18"/>
  <c r="F26" i="18" s="1"/>
  <c r="J25" i="18"/>
  <c r="J26" i="18" s="1"/>
  <c r="N25" i="18"/>
  <c r="N26" i="18" s="1"/>
  <c r="A32" i="18"/>
  <c r="O7" i="18"/>
  <c r="E23" i="18"/>
  <c r="I23" i="18"/>
  <c r="M23" i="18"/>
  <c r="F24" i="18"/>
  <c r="J24" i="18"/>
  <c r="N24" i="18"/>
  <c r="G25" i="18"/>
  <c r="G26" i="18" s="1"/>
  <c r="K25" i="18"/>
  <c r="K26" i="18" s="1"/>
  <c r="O10" i="18"/>
  <c r="F23" i="18"/>
  <c r="J23" i="18"/>
  <c r="N23" i="18"/>
  <c r="G24" i="18"/>
  <c r="K24" i="18"/>
  <c r="H25" i="18"/>
  <c r="H26" i="18" s="1"/>
  <c r="L9" i="17"/>
  <c r="G8" i="17"/>
  <c r="G12" i="17"/>
  <c r="G9" i="17"/>
  <c r="G10" i="17"/>
  <c r="G11" i="17"/>
  <c r="L8" i="17"/>
  <c r="O9" i="17"/>
  <c r="G23" i="17"/>
  <c r="K23" i="17"/>
  <c r="H24" i="17"/>
  <c r="L24" i="17"/>
  <c r="E25" i="17"/>
  <c r="E26" i="17" s="1"/>
  <c r="I25" i="17"/>
  <c r="I26" i="17" s="1"/>
  <c r="M25" i="17"/>
  <c r="M26" i="17" s="1"/>
  <c r="A33" i="17"/>
  <c r="O8" i="17"/>
  <c r="H23" i="17"/>
  <c r="L23" i="17"/>
  <c r="E24" i="17"/>
  <c r="I24" i="17"/>
  <c r="M24" i="17"/>
  <c r="F25" i="17"/>
  <c r="F26" i="17" s="1"/>
  <c r="J25" i="17"/>
  <c r="J26" i="17" s="1"/>
  <c r="N25" i="17"/>
  <c r="N26" i="17" s="1"/>
  <c r="O7" i="17"/>
  <c r="L10" i="17"/>
  <c r="E23" i="17"/>
  <c r="I23" i="17"/>
  <c r="M23" i="17"/>
  <c r="F24" i="17"/>
  <c r="J24" i="17"/>
  <c r="N24" i="17"/>
  <c r="G25" i="17"/>
  <c r="G26" i="17" s="1"/>
  <c r="K25" i="17"/>
  <c r="K26" i="17" s="1"/>
  <c r="O10" i="17"/>
  <c r="F23" i="17"/>
  <c r="J23" i="17"/>
  <c r="N23" i="17"/>
  <c r="G24" i="17"/>
  <c r="O24" i="17" s="1"/>
  <c r="K24" i="17"/>
  <c r="H25" i="17"/>
  <c r="H26" i="17" s="1"/>
  <c r="A34" i="17"/>
  <c r="L9" i="16"/>
  <c r="G8" i="16"/>
  <c r="G12" i="16"/>
  <c r="G9" i="16"/>
  <c r="G10" i="16"/>
  <c r="G11" i="16"/>
  <c r="L8" i="16"/>
  <c r="O9" i="16"/>
  <c r="G23" i="16"/>
  <c r="K23" i="16"/>
  <c r="H24" i="16"/>
  <c r="L24" i="16"/>
  <c r="E25" i="16"/>
  <c r="E26" i="16" s="1"/>
  <c r="I25" i="16"/>
  <c r="I26" i="16" s="1"/>
  <c r="M25" i="16"/>
  <c r="M26" i="16" s="1"/>
  <c r="A33" i="16"/>
  <c r="O8" i="16"/>
  <c r="H23" i="16"/>
  <c r="L23" i="16"/>
  <c r="E24" i="16"/>
  <c r="I24" i="16"/>
  <c r="M24" i="16"/>
  <c r="F25" i="16"/>
  <c r="F26" i="16" s="1"/>
  <c r="J25" i="16"/>
  <c r="J26" i="16" s="1"/>
  <c r="N25" i="16"/>
  <c r="N26" i="16" s="1"/>
  <c r="O7" i="16"/>
  <c r="L10" i="16"/>
  <c r="E23" i="16"/>
  <c r="I23" i="16"/>
  <c r="M23" i="16"/>
  <c r="F24" i="16"/>
  <c r="J24" i="16"/>
  <c r="N24" i="16"/>
  <c r="G25" i="16"/>
  <c r="G26" i="16" s="1"/>
  <c r="K25" i="16"/>
  <c r="K26" i="16" s="1"/>
  <c r="O10" i="16"/>
  <c r="N11" i="16" s="1"/>
  <c r="N12" i="16" s="1"/>
  <c r="A15" i="16" s="1"/>
  <c r="F23" i="16"/>
  <c r="J23" i="16"/>
  <c r="N23" i="16"/>
  <c r="G24" i="16"/>
  <c r="K24" i="16"/>
  <c r="H25" i="16"/>
  <c r="H26" i="16" s="1"/>
  <c r="A34" i="16"/>
  <c r="L9" i="15"/>
  <c r="G8" i="15"/>
  <c r="G12" i="15"/>
  <c r="G9" i="15"/>
  <c r="G10" i="15"/>
  <c r="G11" i="15"/>
  <c r="L8" i="15"/>
  <c r="O9" i="15"/>
  <c r="G23" i="15"/>
  <c r="K23" i="15"/>
  <c r="H24" i="15"/>
  <c r="L24" i="15"/>
  <c r="E25" i="15"/>
  <c r="E26" i="15" s="1"/>
  <c r="I25" i="15"/>
  <c r="I26" i="15" s="1"/>
  <c r="M25" i="15"/>
  <c r="M26" i="15" s="1"/>
  <c r="O8" i="15"/>
  <c r="H23" i="15"/>
  <c r="L23" i="15"/>
  <c r="E24" i="15"/>
  <c r="I24" i="15"/>
  <c r="M24" i="15"/>
  <c r="F25" i="15"/>
  <c r="F26" i="15" s="1"/>
  <c r="J25" i="15"/>
  <c r="J26" i="15" s="1"/>
  <c r="N25" i="15"/>
  <c r="N26" i="15" s="1"/>
  <c r="O7" i="15"/>
  <c r="L10" i="15"/>
  <c r="E23" i="15"/>
  <c r="I23" i="15"/>
  <c r="M23" i="15"/>
  <c r="F24" i="15"/>
  <c r="J24" i="15"/>
  <c r="N24" i="15"/>
  <c r="G25" i="15"/>
  <c r="G26" i="15" s="1"/>
  <c r="K25" i="15"/>
  <c r="K26" i="15" s="1"/>
  <c r="O10" i="15"/>
  <c r="N11" i="15" s="1"/>
  <c r="N12" i="15" s="1"/>
  <c r="A15" i="15" s="1"/>
  <c r="F23" i="15"/>
  <c r="J23" i="15"/>
  <c r="N23" i="15"/>
  <c r="G24" i="15"/>
  <c r="K24" i="15"/>
  <c r="H25" i="15"/>
  <c r="H26" i="15" s="1"/>
  <c r="O22" i="13"/>
  <c r="O22" i="10"/>
  <c r="A31" i="10"/>
  <c r="A32" i="10" s="1"/>
  <c r="O22" i="8"/>
  <c r="A31" i="8"/>
  <c r="A32" i="8" s="1"/>
  <c r="J23" i="7"/>
  <c r="H25" i="7"/>
  <c r="H26" i="7" s="1"/>
  <c r="O10" i="7"/>
  <c r="N23" i="7"/>
  <c r="L25" i="7"/>
  <c r="L26" i="7" s="1"/>
  <c r="G24" i="7"/>
  <c r="F23" i="7"/>
  <c r="A31" i="6"/>
  <c r="A32" i="6" s="1"/>
  <c r="A33" i="6" s="1"/>
  <c r="A34" i="6" s="1"/>
  <c r="O22" i="5"/>
  <c r="L9" i="14"/>
  <c r="G8" i="14"/>
  <c r="G12" i="14"/>
  <c r="G9" i="14"/>
  <c r="G10" i="14"/>
  <c r="G11" i="14"/>
  <c r="L8" i="14"/>
  <c r="O9" i="14"/>
  <c r="G23" i="14"/>
  <c r="K23" i="14"/>
  <c r="H24" i="14"/>
  <c r="L24" i="14"/>
  <c r="E25" i="14"/>
  <c r="E26" i="14" s="1"/>
  <c r="I25" i="14"/>
  <c r="I26" i="14" s="1"/>
  <c r="M25" i="14"/>
  <c r="M26" i="14" s="1"/>
  <c r="A33" i="14"/>
  <c r="O8" i="14"/>
  <c r="H23" i="14"/>
  <c r="L23" i="14"/>
  <c r="E24" i="14"/>
  <c r="I24" i="14"/>
  <c r="M24" i="14"/>
  <c r="F25" i="14"/>
  <c r="F26" i="14" s="1"/>
  <c r="J25" i="14"/>
  <c r="J26" i="14" s="1"/>
  <c r="N25" i="14"/>
  <c r="N26" i="14" s="1"/>
  <c r="O7" i="14"/>
  <c r="L10" i="14"/>
  <c r="E23" i="14"/>
  <c r="I23" i="14"/>
  <c r="M23" i="14"/>
  <c r="F24" i="14"/>
  <c r="J24" i="14"/>
  <c r="N24" i="14"/>
  <c r="G25" i="14"/>
  <c r="G26" i="14" s="1"/>
  <c r="K25" i="14"/>
  <c r="K26" i="14" s="1"/>
  <c r="O10" i="14"/>
  <c r="F23" i="14"/>
  <c r="J23" i="14"/>
  <c r="N23" i="14"/>
  <c r="G24" i="14"/>
  <c r="K24" i="14"/>
  <c r="H25" i="14"/>
  <c r="H26" i="14" s="1"/>
  <c r="A34" i="14"/>
  <c r="L9" i="13"/>
  <c r="G8" i="13"/>
  <c r="G12" i="13"/>
  <c r="G9" i="13"/>
  <c r="G10" i="13"/>
  <c r="G11" i="13"/>
  <c r="L8" i="13"/>
  <c r="O9" i="13"/>
  <c r="G23" i="13"/>
  <c r="K23" i="13"/>
  <c r="H24" i="13"/>
  <c r="L24" i="13"/>
  <c r="E25" i="13"/>
  <c r="E26" i="13" s="1"/>
  <c r="I25" i="13"/>
  <c r="I26" i="13" s="1"/>
  <c r="M25" i="13"/>
  <c r="M26" i="13" s="1"/>
  <c r="O8" i="13"/>
  <c r="H23" i="13"/>
  <c r="L23" i="13"/>
  <c r="E24" i="13"/>
  <c r="I24" i="13"/>
  <c r="M24" i="13"/>
  <c r="F25" i="13"/>
  <c r="F26" i="13" s="1"/>
  <c r="J25" i="13"/>
  <c r="J26" i="13" s="1"/>
  <c r="N25" i="13"/>
  <c r="N26" i="13" s="1"/>
  <c r="O7" i="13"/>
  <c r="L10" i="13"/>
  <c r="E23" i="13"/>
  <c r="I23" i="13"/>
  <c r="M23" i="13"/>
  <c r="F24" i="13"/>
  <c r="J24" i="13"/>
  <c r="N24" i="13"/>
  <c r="G25" i="13"/>
  <c r="G26" i="13" s="1"/>
  <c r="K25" i="13"/>
  <c r="K26" i="13" s="1"/>
  <c r="A31" i="13"/>
  <c r="A32" i="13" s="1"/>
  <c r="O10" i="13"/>
  <c r="F23" i="13"/>
  <c r="J23" i="13"/>
  <c r="N23" i="13"/>
  <c r="G24" i="13"/>
  <c r="K24" i="13"/>
  <c r="H25" i="13"/>
  <c r="H26" i="13" s="1"/>
  <c r="L9" i="12"/>
  <c r="G8" i="12"/>
  <c r="G12" i="12"/>
  <c r="G9" i="12"/>
  <c r="G10" i="12"/>
  <c r="G11" i="12"/>
  <c r="L8" i="12"/>
  <c r="L10" i="12" s="1"/>
  <c r="O9" i="12"/>
  <c r="G23" i="12"/>
  <c r="K23" i="12"/>
  <c r="H24" i="12"/>
  <c r="L24" i="12"/>
  <c r="E25" i="12"/>
  <c r="E26" i="12" s="1"/>
  <c r="I25" i="12"/>
  <c r="I26" i="12" s="1"/>
  <c r="M25" i="12"/>
  <c r="M26" i="12" s="1"/>
  <c r="O8" i="12"/>
  <c r="H23" i="12"/>
  <c r="L23" i="12"/>
  <c r="E24" i="12"/>
  <c r="I24" i="12"/>
  <c r="M24" i="12"/>
  <c r="F25" i="12"/>
  <c r="F26" i="12" s="1"/>
  <c r="J25" i="12"/>
  <c r="J26" i="12" s="1"/>
  <c r="N25" i="12"/>
  <c r="N26" i="12" s="1"/>
  <c r="A32" i="12"/>
  <c r="O7" i="12"/>
  <c r="E23" i="12"/>
  <c r="I23" i="12"/>
  <c r="M23" i="12"/>
  <c r="F24" i="12"/>
  <c r="J24" i="12"/>
  <c r="N24" i="12"/>
  <c r="G25" i="12"/>
  <c r="G26" i="12" s="1"/>
  <c r="K25" i="12"/>
  <c r="K26" i="12" s="1"/>
  <c r="O10" i="12"/>
  <c r="F23" i="12"/>
  <c r="J23" i="12"/>
  <c r="N23" i="12"/>
  <c r="G24" i="12"/>
  <c r="K24" i="12"/>
  <c r="H25" i="12"/>
  <c r="H26" i="12" s="1"/>
  <c r="L9" i="11"/>
  <c r="G8" i="11"/>
  <c r="G12" i="11"/>
  <c r="G9" i="11"/>
  <c r="G10" i="11"/>
  <c r="G11" i="11"/>
  <c r="L8" i="11"/>
  <c r="O9" i="11"/>
  <c r="G23" i="11"/>
  <c r="K23" i="11"/>
  <c r="H24" i="11"/>
  <c r="L24" i="11"/>
  <c r="E25" i="11"/>
  <c r="E26" i="11" s="1"/>
  <c r="I25" i="11"/>
  <c r="I26" i="11" s="1"/>
  <c r="M25" i="11"/>
  <c r="M26" i="11" s="1"/>
  <c r="O8" i="11"/>
  <c r="H23" i="11"/>
  <c r="L23" i="11"/>
  <c r="E24" i="11"/>
  <c r="I24" i="11"/>
  <c r="M24" i="11"/>
  <c r="F25" i="11"/>
  <c r="F26" i="11" s="1"/>
  <c r="J25" i="11"/>
  <c r="J26" i="11" s="1"/>
  <c r="N25" i="11"/>
  <c r="N26" i="11" s="1"/>
  <c r="A32" i="11"/>
  <c r="O7" i="11"/>
  <c r="L10" i="11"/>
  <c r="E23" i="11"/>
  <c r="I23" i="11"/>
  <c r="M23" i="11"/>
  <c r="F24" i="11"/>
  <c r="J24" i="11"/>
  <c r="N24" i="11"/>
  <c r="G25" i="11"/>
  <c r="G26" i="11" s="1"/>
  <c r="K25" i="11"/>
  <c r="K26" i="11" s="1"/>
  <c r="O10" i="11"/>
  <c r="F23" i="11"/>
  <c r="J23" i="11"/>
  <c r="N23" i="11"/>
  <c r="G24" i="11"/>
  <c r="K24" i="11"/>
  <c r="H25" i="11"/>
  <c r="H26" i="11" s="1"/>
  <c r="L9" i="10"/>
  <c r="G8" i="10"/>
  <c r="G12" i="10"/>
  <c r="G9" i="10"/>
  <c r="G10" i="10"/>
  <c r="G11" i="10"/>
  <c r="L8" i="10"/>
  <c r="O9" i="10"/>
  <c r="G23" i="10"/>
  <c r="K23" i="10"/>
  <c r="H24" i="10"/>
  <c r="L24" i="10"/>
  <c r="E25" i="10"/>
  <c r="E26" i="10" s="1"/>
  <c r="I25" i="10"/>
  <c r="I26" i="10" s="1"/>
  <c r="M25" i="10"/>
  <c r="M26" i="10" s="1"/>
  <c r="O8" i="10"/>
  <c r="H23" i="10"/>
  <c r="L23" i="10"/>
  <c r="E24" i="10"/>
  <c r="I24" i="10"/>
  <c r="M24" i="10"/>
  <c r="F25" i="10"/>
  <c r="F26" i="10" s="1"/>
  <c r="J25" i="10"/>
  <c r="J26" i="10" s="1"/>
  <c r="N25" i="10"/>
  <c r="N26" i="10" s="1"/>
  <c r="O7" i="10"/>
  <c r="L10" i="10"/>
  <c r="E23" i="10"/>
  <c r="I23" i="10"/>
  <c r="M23" i="10"/>
  <c r="F24" i="10"/>
  <c r="J24" i="10"/>
  <c r="N24" i="10"/>
  <c r="G25" i="10"/>
  <c r="G26" i="10" s="1"/>
  <c r="K25" i="10"/>
  <c r="K26" i="10" s="1"/>
  <c r="O10" i="10"/>
  <c r="F23" i="10"/>
  <c r="J23" i="10"/>
  <c r="N23" i="10"/>
  <c r="G24" i="10"/>
  <c r="K24" i="10"/>
  <c r="H25" i="10"/>
  <c r="H26" i="10" s="1"/>
  <c r="L9" i="9"/>
  <c r="G8" i="9"/>
  <c r="G12" i="9"/>
  <c r="G9" i="9"/>
  <c r="G10" i="9"/>
  <c r="G11" i="9"/>
  <c r="L8" i="9"/>
  <c r="O9" i="9"/>
  <c r="G23" i="9"/>
  <c r="K23" i="9"/>
  <c r="H24" i="9"/>
  <c r="L24" i="9"/>
  <c r="E25" i="9"/>
  <c r="E26" i="9" s="1"/>
  <c r="I25" i="9"/>
  <c r="I26" i="9" s="1"/>
  <c r="M25" i="9"/>
  <c r="M26" i="9" s="1"/>
  <c r="O8" i="9"/>
  <c r="H23" i="9"/>
  <c r="L23" i="9"/>
  <c r="E24" i="9"/>
  <c r="I24" i="9"/>
  <c r="M24" i="9"/>
  <c r="F25" i="9"/>
  <c r="F26" i="9" s="1"/>
  <c r="J25" i="9"/>
  <c r="J26" i="9" s="1"/>
  <c r="N25" i="9"/>
  <c r="N26" i="9" s="1"/>
  <c r="A32" i="9"/>
  <c r="O7" i="9"/>
  <c r="L10" i="9"/>
  <c r="E23" i="9"/>
  <c r="I23" i="9"/>
  <c r="M23" i="9"/>
  <c r="F24" i="9"/>
  <c r="J24" i="9"/>
  <c r="N24" i="9"/>
  <c r="G25" i="9"/>
  <c r="G26" i="9" s="1"/>
  <c r="K25" i="9"/>
  <c r="K26" i="9" s="1"/>
  <c r="O10" i="9"/>
  <c r="N11" i="9" s="1"/>
  <c r="N12" i="9" s="1"/>
  <c r="A15" i="9" s="1"/>
  <c r="F23" i="9"/>
  <c r="J23" i="9"/>
  <c r="N23" i="9"/>
  <c r="G24" i="9"/>
  <c r="K24" i="9"/>
  <c r="H25" i="9"/>
  <c r="H26" i="9" s="1"/>
  <c r="L9" i="8"/>
  <c r="G8" i="8"/>
  <c r="G10" i="8"/>
  <c r="G12" i="8"/>
  <c r="G9" i="8"/>
  <c r="G11" i="8"/>
  <c r="L8" i="8"/>
  <c r="O8" i="8"/>
  <c r="O9" i="8"/>
  <c r="G23" i="8"/>
  <c r="K23" i="8"/>
  <c r="H24" i="8"/>
  <c r="L24" i="8"/>
  <c r="E25" i="8"/>
  <c r="E26" i="8" s="1"/>
  <c r="I25" i="8"/>
  <c r="I26" i="8" s="1"/>
  <c r="M25" i="8"/>
  <c r="M26" i="8" s="1"/>
  <c r="H23" i="8"/>
  <c r="L23" i="8"/>
  <c r="E24" i="8"/>
  <c r="I24" i="8"/>
  <c r="M24" i="8"/>
  <c r="F25" i="8"/>
  <c r="F26" i="8" s="1"/>
  <c r="J25" i="8"/>
  <c r="J26" i="8" s="1"/>
  <c r="N25" i="8"/>
  <c r="N26" i="8" s="1"/>
  <c r="O7" i="8"/>
  <c r="L10" i="8"/>
  <c r="E23" i="8"/>
  <c r="I23" i="8"/>
  <c r="M23" i="8"/>
  <c r="F24" i="8"/>
  <c r="J24" i="8"/>
  <c r="N24" i="8"/>
  <c r="G25" i="8"/>
  <c r="G26" i="8" s="1"/>
  <c r="K25" i="8"/>
  <c r="K26" i="8" s="1"/>
  <c r="O10" i="8"/>
  <c r="N11" i="8" s="1"/>
  <c r="N12" i="8" s="1"/>
  <c r="A15" i="8" s="1"/>
  <c r="F23" i="8"/>
  <c r="J23" i="8"/>
  <c r="N23" i="8"/>
  <c r="G24" i="8"/>
  <c r="K24" i="8"/>
  <c r="H25" i="8"/>
  <c r="H26" i="8" s="1"/>
  <c r="G10" i="7"/>
  <c r="O9" i="7"/>
  <c r="G23" i="7"/>
  <c r="K23" i="7"/>
  <c r="H24" i="7"/>
  <c r="L24" i="7"/>
  <c r="E25" i="7"/>
  <c r="E26" i="7" s="1"/>
  <c r="I25" i="7"/>
  <c r="I26" i="7" s="1"/>
  <c r="M25" i="7"/>
  <c r="M26" i="7" s="1"/>
  <c r="G12" i="7"/>
  <c r="O8" i="7"/>
  <c r="H23" i="7"/>
  <c r="L23" i="7"/>
  <c r="E24" i="7"/>
  <c r="I24" i="7"/>
  <c r="M24" i="7"/>
  <c r="F25" i="7"/>
  <c r="F26" i="7" s="1"/>
  <c r="J25" i="7"/>
  <c r="J26" i="7" s="1"/>
  <c r="N25" i="7"/>
  <c r="N26" i="7" s="1"/>
  <c r="O7" i="7"/>
  <c r="E23" i="7"/>
  <c r="I23" i="7"/>
  <c r="M23" i="7"/>
  <c r="F24" i="7"/>
  <c r="J24" i="7"/>
  <c r="N24" i="7"/>
  <c r="G25" i="7"/>
  <c r="G26" i="7" s="1"/>
  <c r="K25" i="7"/>
  <c r="K26" i="7" s="1"/>
  <c r="A31" i="7"/>
  <c r="L9" i="6"/>
  <c r="G8" i="6"/>
  <c r="G10" i="6"/>
  <c r="G12" i="6"/>
  <c r="G9" i="6"/>
  <c r="G11" i="6"/>
  <c r="L8" i="6"/>
  <c r="O8" i="6"/>
  <c r="O9" i="6"/>
  <c r="G23" i="6"/>
  <c r="K23" i="6"/>
  <c r="H24" i="6"/>
  <c r="L24" i="6"/>
  <c r="E25" i="6"/>
  <c r="E26" i="6" s="1"/>
  <c r="I25" i="6"/>
  <c r="I26" i="6" s="1"/>
  <c r="M25" i="6"/>
  <c r="M26" i="6" s="1"/>
  <c r="H23" i="6"/>
  <c r="L23" i="6"/>
  <c r="E24" i="6"/>
  <c r="I24" i="6"/>
  <c r="M24" i="6"/>
  <c r="F25" i="6"/>
  <c r="F26" i="6" s="1"/>
  <c r="J25" i="6"/>
  <c r="J26" i="6" s="1"/>
  <c r="N25" i="6"/>
  <c r="N26" i="6" s="1"/>
  <c r="O7" i="6"/>
  <c r="L10" i="6"/>
  <c r="E23" i="6"/>
  <c r="I23" i="6"/>
  <c r="M23" i="6"/>
  <c r="F24" i="6"/>
  <c r="J24" i="6"/>
  <c r="N24" i="6"/>
  <c r="G25" i="6"/>
  <c r="G26" i="6" s="1"/>
  <c r="K25" i="6"/>
  <c r="K26" i="6" s="1"/>
  <c r="O10" i="6"/>
  <c r="N11" i="6" s="1"/>
  <c r="N12" i="6" s="1"/>
  <c r="F23" i="6"/>
  <c r="J23" i="6"/>
  <c r="N23" i="6"/>
  <c r="G24" i="6"/>
  <c r="K24" i="6"/>
  <c r="H25" i="6"/>
  <c r="H26" i="6" s="1"/>
  <c r="L9" i="5"/>
  <c r="G8" i="5"/>
  <c r="G10" i="5"/>
  <c r="G12" i="5"/>
  <c r="G9" i="5"/>
  <c r="G11" i="5"/>
  <c r="L8" i="5"/>
  <c r="L10" i="5" s="1"/>
  <c r="O8" i="5"/>
  <c r="O9" i="5"/>
  <c r="G23" i="5"/>
  <c r="K23" i="5"/>
  <c r="H24" i="5"/>
  <c r="L24" i="5"/>
  <c r="E25" i="5"/>
  <c r="E26" i="5" s="1"/>
  <c r="I25" i="5"/>
  <c r="I26" i="5" s="1"/>
  <c r="M25" i="5"/>
  <c r="M26" i="5" s="1"/>
  <c r="H23" i="5"/>
  <c r="L23" i="5"/>
  <c r="E24" i="5"/>
  <c r="I24" i="5"/>
  <c r="M24" i="5"/>
  <c r="F25" i="5"/>
  <c r="F26" i="5" s="1"/>
  <c r="J25" i="5"/>
  <c r="J26" i="5" s="1"/>
  <c r="N25" i="5"/>
  <c r="N26" i="5" s="1"/>
  <c r="O7" i="5"/>
  <c r="E23" i="5"/>
  <c r="I23" i="5"/>
  <c r="M23" i="5"/>
  <c r="F24" i="5"/>
  <c r="J24" i="5"/>
  <c r="N24" i="5"/>
  <c r="G25" i="5"/>
  <c r="G26" i="5" s="1"/>
  <c r="K25" i="5"/>
  <c r="K26" i="5" s="1"/>
  <c r="A31" i="5"/>
  <c r="O10" i="5"/>
  <c r="F23" i="5"/>
  <c r="J23" i="5"/>
  <c r="N23" i="5"/>
  <c r="G24" i="5"/>
  <c r="K24" i="5"/>
  <c r="H25" i="5"/>
  <c r="H26" i="5" s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24" i="24" l="1"/>
  <c r="A17" i="24"/>
  <c r="A33" i="22"/>
  <c r="O23" i="22"/>
  <c r="O23" i="21"/>
  <c r="O24" i="21"/>
  <c r="O23" i="20"/>
  <c r="O24" i="20"/>
  <c r="N11" i="19"/>
  <c r="N12" i="19" s="1"/>
  <c r="A15" i="19" s="1"/>
  <c r="O23" i="19"/>
  <c r="N11" i="17"/>
  <c r="N12" i="17" s="1"/>
  <c r="A15" i="17" s="1"/>
  <c r="O23" i="17"/>
  <c r="O24" i="18"/>
  <c r="N11" i="18"/>
  <c r="N12" i="18" s="1"/>
  <c r="A15" i="18" s="1"/>
  <c r="O23" i="18"/>
  <c r="O24" i="16"/>
  <c r="O23" i="16"/>
  <c r="A33" i="15"/>
  <c r="A34" i="15" s="1"/>
  <c r="O23" i="15"/>
  <c r="O24" i="15"/>
  <c r="N11" i="14"/>
  <c r="N12" i="14" s="1"/>
  <c r="A15" i="14" s="1"/>
  <c r="O23" i="14"/>
  <c r="O24" i="14"/>
  <c r="O25" i="24"/>
  <c r="O23" i="24"/>
  <c r="A33" i="24"/>
  <c r="O24" i="22"/>
  <c r="A34" i="22"/>
  <c r="A35" i="22" s="1"/>
  <c r="A36" i="22" s="1"/>
  <c r="A17" i="22"/>
  <c r="O25" i="22"/>
  <c r="A35" i="21"/>
  <c r="O25" i="21"/>
  <c r="A17" i="21"/>
  <c r="O25" i="20"/>
  <c r="A17" i="20"/>
  <c r="A33" i="20"/>
  <c r="A35" i="19"/>
  <c r="O25" i="19"/>
  <c r="A17" i="19"/>
  <c r="A17" i="18"/>
  <c r="A33" i="18"/>
  <c r="O25" i="18"/>
  <c r="A35" i="17"/>
  <c r="A36" i="17" s="1"/>
  <c r="O25" i="17"/>
  <c r="A17" i="17"/>
  <c r="A35" i="16"/>
  <c r="O25" i="16"/>
  <c r="A17" i="16"/>
  <c r="O25" i="15"/>
  <c r="A17" i="15"/>
  <c r="O23" i="13"/>
  <c r="N11" i="13"/>
  <c r="N12" i="13" s="1"/>
  <c r="A15" i="13" s="1"/>
  <c r="O24" i="13"/>
  <c r="O24" i="12"/>
  <c r="N11" i="12"/>
  <c r="N12" i="12" s="1"/>
  <c r="A15" i="12" s="1"/>
  <c r="O23" i="12"/>
  <c r="N11" i="11"/>
  <c r="N12" i="11" s="1"/>
  <c r="A15" i="11" s="1"/>
  <c r="O23" i="11"/>
  <c r="O24" i="11"/>
  <c r="A33" i="10"/>
  <c r="A34" i="10" s="1"/>
  <c r="A35" i="10" s="1"/>
  <c r="N11" i="10"/>
  <c r="N12" i="10" s="1"/>
  <c r="A15" i="10" s="1"/>
  <c r="O23" i="10"/>
  <c r="O24" i="10"/>
  <c r="O23" i="9"/>
  <c r="O24" i="9"/>
  <c r="A33" i="8"/>
  <c r="A34" i="8"/>
  <c r="O24" i="8"/>
  <c r="O23" i="8"/>
  <c r="N11" i="7"/>
  <c r="N12" i="7" s="1"/>
  <c r="A15" i="7" s="1"/>
  <c r="O23" i="7"/>
  <c r="A15" i="6"/>
  <c r="O23" i="6"/>
  <c r="O24" i="6"/>
  <c r="O23" i="5"/>
  <c r="O24" i="5"/>
  <c r="N11" i="5"/>
  <c r="N12" i="5" s="1"/>
  <c r="A15" i="5" s="1"/>
  <c r="A35" i="14"/>
  <c r="A36" i="14"/>
  <c r="O25" i="14"/>
  <c r="A17" i="14"/>
  <c r="O25" i="13"/>
  <c r="A17" i="13"/>
  <c r="A33" i="13"/>
  <c r="A17" i="12"/>
  <c r="A33" i="12"/>
  <c r="O25" i="12"/>
  <c r="A17" i="11"/>
  <c r="A33" i="11"/>
  <c r="O25" i="11"/>
  <c r="O25" i="10"/>
  <c r="A17" i="10"/>
  <c r="A17" i="9"/>
  <c r="A33" i="9"/>
  <c r="O25" i="9"/>
  <c r="A35" i="8"/>
  <c r="O25" i="8"/>
  <c r="A17" i="8"/>
  <c r="A32" i="7"/>
  <c r="G8" i="7"/>
  <c r="L9" i="7"/>
  <c r="O25" i="7"/>
  <c r="L8" i="7"/>
  <c r="L10" i="7" s="1"/>
  <c r="G9" i="7"/>
  <c r="O24" i="7"/>
  <c r="A17" i="7"/>
  <c r="G11" i="7"/>
  <c r="A35" i="6"/>
  <c r="A17" i="6"/>
  <c r="O25" i="6"/>
  <c r="A32" i="5"/>
  <c r="A33" i="5" s="1"/>
  <c r="A17" i="5"/>
  <c r="O25" i="5"/>
  <c r="A30" i="1"/>
  <c r="A36" i="21" l="1"/>
  <c r="A37" i="21" s="1"/>
  <c r="A38" i="21" s="1"/>
  <c r="A35" i="15"/>
  <c r="A36" i="15" s="1"/>
  <c r="A37" i="15" s="1"/>
  <c r="A37" i="14"/>
  <c r="A38" i="14" s="1"/>
  <c r="A34" i="24"/>
  <c r="A37" i="22"/>
  <c r="A38" i="22" s="1"/>
  <c r="A34" i="20"/>
  <c r="A36" i="19"/>
  <c r="A37" i="19" s="1"/>
  <c r="A34" i="18"/>
  <c r="A35" i="18" s="1"/>
  <c r="A37" i="17"/>
  <c r="A36" i="16"/>
  <c r="A37" i="16" s="1"/>
  <c r="A38" i="16" s="1"/>
  <c r="A34" i="13"/>
  <c r="A35" i="13" s="1"/>
  <c r="A35" i="12"/>
  <c r="A34" i="12"/>
  <c r="A34" i="11"/>
  <c r="A36" i="10"/>
  <c r="A37" i="10"/>
  <c r="A34" i="9"/>
  <c r="A35" i="9" s="1"/>
  <c r="A36" i="8"/>
  <c r="A33" i="7"/>
  <c r="A36" i="6"/>
  <c r="A34" i="5"/>
  <c r="A31" i="1"/>
  <c r="A32" i="1" s="1"/>
  <c r="O49" i="1"/>
  <c r="O50" i="1"/>
  <c r="O51" i="1"/>
  <c r="O52" i="1"/>
  <c r="O53" i="1"/>
  <c r="O54" i="1"/>
  <c r="O55" i="1"/>
  <c r="O56" i="1"/>
  <c r="L7" i="1"/>
  <c r="A35" i="24" l="1"/>
  <c r="A39" i="22"/>
  <c r="A39" i="21"/>
  <c r="A35" i="20"/>
  <c r="A36" i="20" s="1"/>
  <c r="A38" i="19"/>
  <c r="A36" i="18"/>
  <c r="A38" i="17"/>
  <c r="A39" i="16"/>
  <c r="A40" i="16" s="1"/>
  <c r="A38" i="15"/>
  <c r="A39" i="15" s="1"/>
  <c r="A40" i="15" s="1"/>
  <c r="A41" i="15" s="1"/>
  <c r="A39" i="14"/>
  <c r="A36" i="13"/>
  <c r="A37" i="13" s="1"/>
  <c r="A36" i="12"/>
  <c r="A35" i="11"/>
  <c r="A38" i="10"/>
  <c r="A36" i="9"/>
  <c r="A37" i="9" s="1"/>
  <c r="A37" i="8"/>
  <c r="A34" i="7"/>
  <c r="A35" i="7" s="1"/>
  <c r="A37" i="6"/>
  <c r="A35" i="5"/>
  <c r="A36" i="5" s="1"/>
  <c r="A33" i="1"/>
  <c r="M22" i="1"/>
  <c r="A36" i="24" l="1"/>
  <c r="A37" i="24" s="1"/>
  <c r="A40" i="22"/>
  <c r="A40" i="21"/>
  <c r="A37" i="20"/>
  <c r="A38" i="20" s="1"/>
  <c r="A39" i="19"/>
  <c r="A37" i="18"/>
  <c r="A38" i="18" s="1"/>
  <c r="A39" i="17"/>
  <c r="A41" i="16"/>
  <c r="A42" i="16" s="1"/>
  <c r="A43" i="16" s="1"/>
  <c r="A44" i="16" s="1"/>
  <c r="A45" i="16" s="1"/>
  <c r="A42" i="15"/>
  <c r="A38" i="9"/>
  <c r="A39" i="9" s="1"/>
  <c r="A40" i="9" s="1"/>
  <c r="A40" i="14"/>
  <c r="A38" i="13"/>
  <c r="A39" i="13" s="1"/>
  <c r="A40" i="13" s="1"/>
  <c r="A37" i="12"/>
  <c r="A38" i="12"/>
  <c r="A36" i="11"/>
  <c r="A39" i="10"/>
  <c r="A38" i="8"/>
  <c r="A36" i="7"/>
  <c r="A38" i="6"/>
  <c r="A37" i="5"/>
  <c r="A34" i="1"/>
  <c r="F22" i="1"/>
  <c r="G22" i="1"/>
  <c r="H22" i="1"/>
  <c r="I22" i="1"/>
  <c r="J22" i="1"/>
  <c r="K22" i="1"/>
  <c r="L22" i="1"/>
  <c r="N22" i="1"/>
  <c r="E22" i="1"/>
  <c r="A38" i="24" l="1"/>
  <c r="A41" i="22"/>
  <c r="A41" i="21"/>
  <c r="A39" i="20"/>
  <c r="A40" i="19"/>
  <c r="A41" i="19" s="1"/>
  <c r="A42" i="19" s="1"/>
  <c r="A43" i="19" s="1"/>
  <c r="A39" i="18"/>
  <c r="A40" i="18" s="1"/>
  <c r="A41" i="18" s="1"/>
  <c r="A42" i="17"/>
  <c r="A43" i="17" s="1"/>
  <c r="A40" i="17"/>
  <c r="A41" i="17" s="1"/>
  <c r="A46" i="16"/>
  <c r="A47" i="16" s="1"/>
  <c r="A48" i="16" s="1"/>
  <c r="A49" i="16" s="1"/>
  <c r="A50" i="16" s="1"/>
  <c r="A51" i="16" s="1"/>
  <c r="A52" i="16" s="1"/>
  <c r="A53" i="16" s="1"/>
  <c r="A54" i="16" s="1"/>
  <c r="A55" i="16" s="1"/>
  <c r="A43" i="15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41" i="14"/>
  <c r="A41" i="13"/>
  <c r="A42" i="13"/>
  <c r="A43" i="13" s="1"/>
  <c r="A39" i="12"/>
  <c r="A37" i="11"/>
  <c r="A38" i="11" s="1"/>
  <c r="A39" i="11" s="1"/>
  <c r="A40" i="10"/>
  <c r="A41" i="9"/>
  <c r="A39" i="8"/>
  <c r="A37" i="7"/>
  <c r="A38" i="7" s="1"/>
  <c r="A39" i="7" s="1"/>
  <c r="A39" i="6"/>
  <c r="A38" i="5"/>
  <c r="A35" i="1"/>
  <c r="A36" i="1" s="1"/>
  <c r="M23" i="1"/>
  <c r="A44" i="17" l="1"/>
  <c r="A39" i="24"/>
  <c r="A42" i="22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42" i="2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40" i="20"/>
  <c r="A44" i="19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42" i="18"/>
  <c r="A43" i="18" s="1"/>
  <c r="A44" i="18" s="1"/>
  <c r="A45" i="18" s="1"/>
  <c r="A46" i="18" s="1"/>
  <c r="A44" i="13"/>
  <c r="A45" i="13" s="1"/>
  <c r="A40" i="7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42" i="14"/>
  <c r="A46" i="13"/>
  <c r="A47" i="13" s="1"/>
  <c r="A48" i="13" s="1"/>
  <c r="A49" i="13" s="1"/>
  <c r="A50" i="13" s="1"/>
  <c r="A51" i="13" s="1"/>
  <c r="A52" i="13" s="1"/>
  <c r="A53" i="13" s="1"/>
  <c r="A54" i="13" s="1"/>
  <c r="A55" i="13" s="1"/>
  <c r="A40" i="12"/>
  <c r="A41" i="12" s="1"/>
  <c r="A42" i="12" s="1"/>
  <c r="A40" i="11"/>
  <c r="A41" i="11" s="1"/>
  <c r="A41" i="10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42" i="9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40" i="8"/>
  <c r="A41" i="8" s="1"/>
  <c r="A40" i="6"/>
  <c r="A39" i="5"/>
  <c r="A40" i="5" s="1"/>
  <c r="A41" i="5" s="1"/>
  <c r="A37" i="1"/>
  <c r="M24" i="1"/>
  <c r="M25" i="1"/>
  <c r="M26" i="1" s="1"/>
  <c r="J23" i="1"/>
  <c r="L23" i="1"/>
  <c r="K23" i="1"/>
  <c r="N23" i="1"/>
  <c r="F25" i="1"/>
  <c r="F26" i="1" s="1"/>
  <c r="I25" i="1"/>
  <c r="I26" i="1" s="1"/>
  <c r="L25" i="1"/>
  <c r="L26" i="1" s="1"/>
  <c r="N25" i="1"/>
  <c r="N26" i="1" s="1"/>
  <c r="J25" i="1"/>
  <c r="J26" i="1" s="1"/>
  <c r="F24" i="1"/>
  <c r="K24" i="1"/>
  <c r="G25" i="1"/>
  <c r="G26" i="1" s="1"/>
  <c r="H25" i="1"/>
  <c r="H26" i="1" s="1"/>
  <c r="K25" i="1"/>
  <c r="K26" i="1" s="1"/>
  <c r="G24" i="1"/>
  <c r="H24" i="1"/>
  <c r="L24" i="1"/>
  <c r="E25" i="1"/>
  <c r="E26" i="1" s="1"/>
  <c r="J24" i="1"/>
  <c r="N24" i="1"/>
  <c r="E24" i="1"/>
  <c r="I24" i="1"/>
  <c r="G23" i="1"/>
  <c r="H23" i="1"/>
  <c r="F23" i="1"/>
  <c r="I23" i="1"/>
  <c r="E23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8" i="1"/>
  <c r="P49" i="1"/>
  <c r="P50" i="1"/>
  <c r="P51" i="1"/>
  <c r="P52" i="1"/>
  <c r="P53" i="1"/>
  <c r="P54" i="1"/>
  <c r="P55" i="1"/>
  <c r="P56" i="1"/>
  <c r="P29" i="1"/>
  <c r="A45" i="17" l="1"/>
  <c r="A46" i="17" s="1"/>
  <c r="A47" i="18"/>
  <c r="A48" i="18" s="1"/>
  <c r="A49" i="18" s="1"/>
  <c r="A50" i="18" s="1"/>
  <c r="A51" i="18" s="1"/>
  <c r="A52" i="18" s="1"/>
  <c r="A53" i="18" s="1"/>
  <c r="A54" i="18" s="1"/>
  <c r="A40" i="24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41" i="20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43" i="12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42" i="11"/>
  <c r="A43" i="11" s="1"/>
  <c r="A43" i="14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44" i="1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5" i="9"/>
  <c r="A56" i="9" s="1"/>
  <c r="A57" i="9" s="1"/>
  <c r="A58" i="9" s="1"/>
  <c r="A42" i="8"/>
  <c r="A41" i="6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42" i="5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38" i="1"/>
  <c r="A17" i="1"/>
  <c r="O10" i="1"/>
  <c r="O7" i="1"/>
  <c r="O8" i="1"/>
  <c r="O9" i="1"/>
  <c r="P47" i="1"/>
  <c r="G12" i="1" s="1"/>
  <c r="A47" i="17" l="1"/>
  <c r="A48" i="17" s="1"/>
  <c r="A49" i="17" s="1"/>
  <c r="A50" i="17" s="1"/>
  <c r="A51" i="17" s="1"/>
  <c r="A52" i="17" s="1"/>
  <c r="A53" i="17" s="1"/>
  <c r="A54" i="17" s="1"/>
  <c r="A55" i="17" s="1"/>
  <c r="A43" i="8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39" i="1"/>
  <c r="A40" i="1" s="1"/>
  <c r="A41" i="1" s="1"/>
  <c r="N11" i="1"/>
  <c r="N12" i="1" s="1"/>
  <c r="G10" i="1"/>
  <c r="G11" i="1"/>
  <c r="G8" i="1"/>
  <c r="G9" i="1"/>
  <c r="L8" i="1"/>
  <c r="L10" i="1" s="1"/>
  <c r="L9" i="1"/>
  <c r="O21" i="1"/>
  <c r="A42" i="1" l="1"/>
  <c r="A43" i="1" s="1"/>
  <c r="A44" i="1" s="1"/>
  <c r="A15" i="1"/>
  <c r="O22" i="1"/>
  <c r="O23" i="1"/>
  <c r="O25" i="1"/>
  <c r="O24" i="1"/>
  <c r="A45" i="1" l="1"/>
  <c r="A46" i="1" l="1"/>
  <c r="A47" i="1" l="1"/>
  <c r="A48" i="1" s="1"/>
  <c r="A49" i="1" s="1"/>
  <c r="A50" i="1" l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<sst xmlns="http://schemas.openxmlformats.org/spreadsheetml/2006/main" count="1659" uniqueCount="651">
  <si>
    <t>OKUL ADI:</t>
  </si>
  <si>
    <t>ÖĞRETİM YILI:</t>
  </si>
  <si>
    <t>SINIF:</t>
  </si>
  <si>
    <t>DERS:</t>
  </si>
  <si>
    <t>ÖĞRETMEN ADI:</t>
  </si>
  <si>
    <t>DÖNEM:</t>
  </si>
  <si>
    <t>SINAV NO:</t>
  </si>
  <si>
    <t>SORULAR</t>
  </si>
  <si>
    <t>KONU VE KAZANIMLAR</t>
  </si>
  <si>
    <t>PUAN DEĞERLERİ</t>
  </si>
  <si>
    <t>PUAN DAĞILIMI</t>
  </si>
  <si>
    <t>50 - 59 ARASI</t>
  </si>
  <si>
    <t>60 - 69 ARASI</t>
  </si>
  <si>
    <t>70 - 84 ARASI</t>
  </si>
  <si>
    <t>0 - 49 ARASI</t>
  </si>
  <si>
    <t>85 - 100 ARASI</t>
  </si>
  <si>
    <t>BAŞARILI :</t>
  </si>
  <si>
    <t>BAŞARISIZ :</t>
  </si>
  <si>
    <t>ÖĞRENCİ SAYISI :</t>
  </si>
  <si>
    <t>BAŞARI ORANI :</t>
  </si>
  <si>
    <t>ARİTMETİK ORTALAMA :</t>
  </si>
  <si>
    <t>MEDYAN (ORTANCA) :</t>
  </si>
  <si>
    <t>RANJ (DİZİ GENİŞLİĞİ) :</t>
  </si>
  <si>
    <t>STANDART SAPMA :</t>
  </si>
  <si>
    <t>SINAVIN ZORLUK DERECESİ :</t>
  </si>
  <si>
    <t>ÇARPIKLIK DEĞERİ :</t>
  </si>
  <si>
    <t>AÇIKLAMA :</t>
  </si>
  <si>
    <t>SORUYA CEVAP VEREN ÖĞRENCİ SAYISI:</t>
  </si>
  <si>
    <t>SORUNUN CEVAPLANMA YÜZDESİ:</t>
  </si>
  <si>
    <t>SORUDAN ALINAN ORT. PUAN:</t>
  </si>
  <si>
    <t>SORUYA CEVAP VERMEYEN ÖĞRENCİ SAYISI:</t>
  </si>
  <si>
    <t>SIRA</t>
  </si>
  <si>
    <t>NO</t>
  </si>
  <si>
    <t>AD SOYAD</t>
  </si>
  <si>
    <t>PUANI</t>
  </si>
  <si>
    <t>ÖĞRENCİLERİN SORULARA VERDİĞİ CEVAPLARIN PUAN DEĞERLERİ</t>
  </si>
  <si>
    <t>TOPLAM / ORTALAMA</t>
  </si>
  <si>
    <t>KONU ANALİZİ</t>
  </si>
  <si>
    <t>SINAV
DURUMU</t>
  </si>
  <si>
    <t>KAZANIM 1</t>
  </si>
  <si>
    <t>KAZANIM 2</t>
  </si>
  <si>
    <t>KAZANIM 3</t>
  </si>
  <si>
    <t>KAZANIM 4</t>
  </si>
  <si>
    <t>KAZANIM 5</t>
  </si>
  <si>
    <t>KAZANIM 6</t>
  </si>
  <si>
    <t>KAZANIM 7</t>
  </si>
  <si>
    <t>KAZANIM 8</t>
  </si>
  <si>
    <t>KAZANIM 9</t>
  </si>
  <si>
    <t>KAZANIM 10</t>
  </si>
  <si>
    <t>G</t>
  </si>
  <si>
    <t>OKUL ADI</t>
  </si>
  <si>
    <t>ÖĞRETİM YILI</t>
  </si>
  <si>
    <t xml:space="preserve">DÖNEM </t>
  </si>
  <si>
    <t>SINIF</t>
  </si>
  <si>
    <t>DERS ADI</t>
  </si>
  <si>
    <t>ÖĞRETMEN</t>
  </si>
  <si>
    <t>SINAV NO</t>
  </si>
  <si>
    <t>ÖĞRENCİ BİLGİLERİ</t>
  </si>
  <si>
    <t>ÖĞRENCİ NO</t>
  </si>
  <si>
    <t>ÖĞRENCİ ADI SOYADI</t>
  </si>
  <si>
    <t>OKUL BİLGİSİ</t>
  </si>
  <si>
    <t>SINAV BİLGİSİ</t>
  </si>
  <si>
    <t>SORU KAZANIMLARI</t>
  </si>
  <si>
    <t>SORU PUANLARI</t>
  </si>
  <si>
    <t>SINAV DURUMU</t>
  </si>
  <si>
    <t>GİRMEDİ</t>
  </si>
  <si>
    <t>K</t>
  </si>
  <si>
    <t>KOPYA</t>
  </si>
  <si>
    <t>BOŞ</t>
  </si>
  <si>
    <t>ÖĞRENCİ SINAVA GİRDİ</t>
  </si>
  <si>
    <t>NOT: SINAV DURUMUNA "G" VEYA "K" YAZILAN ÖĞRENCİNİN CEVAPLARIN PUAN DEĞERLERİ BOŞ OLMALIDIR.
HER SINAV İÇİN AYRI EXCEL DOSYASI OLUŞTURULMALIDIR.</t>
  </si>
  <si>
    <t>ÜNYE FEN LİSESİ</t>
  </si>
  <si>
    <t>2023-2024</t>
  </si>
  <si>
    <t>2.DÖNEM</t>
  </si>
  <si>
    <t>9/A</t>
  </si>
  <si>
    <t>EYLÜL BAŞAK  ÇUKUR</t>
  </si>
  <si>
    <t>UMUTCAN  YILMAZ</t>
  </si>
  <si>
    <t>CAN  AKYILDIZ</t>
  </si>
  <si>
    <t>YUNUS EMRE  GÖL</t>
  </si>
  <si>
    <t>SELİM TAHA  KOVANCI</t>
  </si>
  <si>
    <t>MEHMET ERKAN  DUVAN</t>
  </si>
  <si>
    <t>AHMET YAVUZ  ALTUN</t>
  </si>
  <si>
    <t>ECE NAZ  DIRIK</t>
  </si>
  <si>
    <t>MEHMET HAKTAN  ÖZTÜRK</t>
  </si>
  <si>
    <t>ŞURA  UMTİ</t>
  </si>
  <si>
    <t>NURSU  ŞAHİNOĞLU</t>
  </si>
  <si>
    <t>NEVA  GÜNEY</t>
  </si>
  <si>
    <t>ZEYNEP BETÜL  KAHRAMAN</t>
  </si>
  <si>
    <t>ZEYNEP SUDE  TARAN</t>
  </si>
  <si>
    <t>MERYEM BETÜL  AKYAZI</t>
  </si>
  <si>
    <t>İREM SU  ÖĞME</t>
  </si>
  <si>
    <t>ALPEREN  İMRELLİ</t>
  </si>
  <si>
    <t>ECRİN NAZ  YILDIRIM</t>
  </si>
  <si>
    <t>RIDVAN  AYYILDIZ</t>
  </si>
  <si>
    <t>ESİLA  ÇELİK</t>
  </si>
  <si>
    <t>METEHAN  TÖNGEL</t>
  </si>
  <si>
    <t>AHMET SELİM  GÜL</t>
  </si>
  <si>
    <t>ECRİN  TANRIVER</t>
  </si>
  <si>
    <t>ECRİN  TUNÇBİLEK</t>
  </si>
  <si>
    <t>HAMZA  KALAYCI</t>
  </si>
  <si>
    <t>MELİK SENCER  TARAK</t>
  </si>
  <si>
    <t>NIGAR  SHUKURLU</t>
  </si>
  <si>
    <t>MEHMET AKİF  ÖZDEMİR</t>
  </si>
  <si>
    <t>BUSE  TAŞ</t>
  </si>
  <si>
    <t>MURAT  PEKİTMEK</t>
  </si>
  <si>
    <t>SÜMEYRA  KAPIKIRAN</t>
  </si>
  <si>
    <t>MUHAMMED  TAŞHAN</t>
  </si>
  <si>
    <t>ZÜMRA ESLEM  EREN</t>
  </si>
  <si>
    <t>ESRA  ERDOĞAN</t>
  </si>
  <si>
    <t>MELİH  FİLİZ</t>
  </si>
  <si>
    <t>YAĞMUR ZEYNEP  ÖZEL</t>
  </si>
  <si>
    <t>BERRA  VURAL</t>
  </si>
  <si>
    <t>SALİH  GARİP</t>
  </si>
  <si>
    <t>SEFA  AKGÜN</t>
  </si>
  <si>
    <t>AFFAN  ÇAKMAK</t>
  </si>
  <si>
    <t>BEHLÜLBERA  BULAT</t>
  </si>
  <si>
    <t>AYTÜL  DEMİRCİ</t>
  </si>
  <si>
    <t>MELİH TANSEL  KÖROĞLU</t>
  </si>
  <si>
    <t>NİSA  ÇÖRTEN</t>
  </si>
  <si>
    <t>SELEN NAZ  KARAKULAÇ</t>
  </si>
  <si>
    <t>ABDULLAH  SÖĞÜT</t>
  </si>
  <si>
    <t>NİSA  BAŞ</t>
  </si>
  <si>
    <t>EKİN AZE  AKIN</t>
  </si>
  <si>
    <t>İLAYDA NUR  ÇELEM</t>
  </si>
  <si>
    <t>ELİF  ÖZDEMİR</t>
  </si>
  <si>
    <t>RANA  CÜNİ</t>
  </si>
  <si>
    <t>AHMET CELAL  DURAL</t>
  </si>
  <si>
    <t>RÜZGAR  DİKMETAŞ</t>
  </si>
  <si>
    <t>NEHİR  SEMİZ</t>
  </si>
  <si>
    <t>TUAN EFE  ORUÇ</t>
  </si>
  <si>
    <t>YAĞMUR İKRA  KURU</t>
  </si>
  <si>
    <t>UĞUR KAĞAN  ALTUNTAŞ</t>
  </si>
  <si>
    <t>9/B</t>
  </si>
  <si>
    <t>ZEYNEP ZEHRA  ÇİÇEK</t>
  </si>
  <si>
    <t>MERVE  DAĞTEKİN</t>
  </si>
  <si>
    <t>MİNELNUR  ÇİÇEK</t>
  </si>
  <si>
    <t>ZÜMRA  ODABAŞI</t>
  </si>
  <si>
    <t>MEHMET EMİR  HATİPOĞLU</t>
  </si>
  <si>
    <t>BURAK EYMEN  EREN</t>
  </si>
  <si>
    <t>ZEYNEP  BAŞAR</t>
  </si>
  <si>
    <t>ÖMER  ŞAHİN</t>
  </si>
  <si>
    <t>HALENUR  SEZGİN</t>
  </si>
  <si>
    <t>AYTEKİN EYMEN  ÖZKAN</t>
  </si>
  <si>
    <t>CEYLİN NAZLI  YİĞİT</t>
  </si>
  <si>
    <t>TAHA TUNAHAN  ÇAKIR</t>
  </si>
  <si>
    <t>ELİF NUR  KELLECİ</t>
  </si>
  <si>
    <t>ALARA ECRİN  KÜÇÜK</t>
  </si>
  <si>
    <t>MELİH ŞAHİN  AYDIN</t>
  </si>
  <si>
    <t>UTKU TALHA  GÜR</t>
  </si>
  <si>
    <t>ÇAĞAN  GÜNDOĞDU</t>
  </si>
  <si>
    <t>BERKAY BAKİ  DEVELİ</t>
  </si>
  <si>
    <t>ARİF UTKU  BAKIŞGAN</t>
  </si>
  <si>
    <t>FURKAN ENES  DEĞİRMENCİ</t>
  </si>
  <si>
    <t>YAPRAK  ALTUNAY</t>
  </si>
  <si>
    <t>İSMAİL ARDA  SUSAK</t>
  </si>
  <si>
    <t>ELİF EYLÜL  KESKİN</t>
  </si>
  <si>
    <t>ADA  ADIYAMAN</t>
  </si>
  <si>
    <t>AHMET YİĞİT  BEKDEMİR</t>
  </si>
  <si>
    <t>ZÜMRA  ERAT</t>
  </si>
  <si>
    <t>ARDA  YAZICI</t>
  </si>
  <si>
    <t>ÖZGE SU  KESKİN</t>
  </si>
  <si>
    <t>9/C</t>
  </si>
  <si>
    <t>9/D</t>
  </si>
  <si>
    <t>AYŞE RANA  BAYRAKTAR</t>
  </si>
  <si>
    <t>YAVUZ SELİM  DEMİR</t>
  </si>
  <si>
    <t>HÜMEYRA  TOMBAŞ</t>
  </si>
  <si>
    <t>BELİNAY  KALENDER</t>
  </si>
  <si>
    <t>YUSUF TALHA  AKSÜT</t>
  </si>
  <si>
    <t>NİSANUR  ER</t>
  </si>
  <si>
    <t>BORA  KESİM</t>
  </si>
  <si>
    <t>DURU HÜMA  OCAK</t>
  </si>
  <si>
    <t>ELİF NAZ  YILMAZ</t>
  </si>
  <si>
    <t>DİCLE  PARASAY</t>
  </si>
  <si>
    <t>MUHAMMED EYMEN  MUTLU</t>
  </si>
  <si>
    <t>GÖKÇE  BEKTAŞ</t>
  </si>
  <si>
    <t>KEREM  PEKER</t>
  </si>
  <si>
    <t>HÜSEYİN BAŞAR  KÜÇÜK</t>
  </si>
  <si>
    <t>IŞIL  YILDIZ</t>
  </si>
  <si>
    <t>AYSİMA SULTAN  TÜRK</t>
  </si>
  <si>
    <t>HALİT BORAN  BOZKURT</t>
  </si>
  <si>
    <t>YEŞİM BÜŞRA  SEZGİN</t>
  </si>
  <si>
    <t>ADA BERİL  COŞDAN</t>
  </si>
  <si>
    <t>FURKAN  ÇELİK</t>
  </si>
  <si>
    <t>SALİH İNANÇ  GÜDELOĞLU</t>
  </si>
  <si>
    <t>ELİFSUDE  PAMUK</t>
  </si>
  <si>
    <t>MELİH  ERTÜRK</t>
  </si>
  <si>
    <t>BERAT  ŞİRİN</t>
  </si>
  <si>
    <t>ARİF EMRE  ELKİN</t>
  </si>
  <si>
    <t>ÖMER FARUK  ELKİN</t>
  </si>
  <si>
    <t>ALİ KEMAL  DİZDAROĞLU</t>
  </si>
  <si>
    <t>BEYZA  PALABIYIK</t>
  </si>
  <si>
    <t>ALPEREN BERK  FİLİZ</t>
  </si>
  <si>
    <t>CANSU BEGÜM  AYDEMİR</t>
  </si>
  <si>
    <t>MUSTAFA CAN  SARI</t>
  </si>
  <si>
    <t>BUKET  KARAHAN</t>
  </si>
  <si>
    <t>RAVZANUR  SARI</t>
  </si>
  <si>
    <t>GÖRKEM YİĞİT  OCAKDAN</t>
  </si>
  <si>
    <t>HİRA  ÇAKIR</t>
  </si>
  <si>
    <t>ALİ EKREM  AKMAN</t>
  </si>
  <si>
    <t>İLAYDA NİL  KÜTÜK</t>
  </si>
  <si>
    <t>ASUDE  KÖK</t>
  </si>
  <si>
    <t>MERT  YAVUZ</t>
  </si>
  <si>
    <t>ABDULKADİR  ÇİFCİ</t>
  </si>
  <si>
    <t>ALYA  ÇANAK</t>
  </si>
  <si>
    <t>MELİH ÇAĞAN  AKSOY</t>
  </si>
  <si>
    <t>HAMZA  ALDAV</t>
  </si>
  <si>
    <t>ALPEREN  YILMAZ</t>
  </si>
  <si>
    <t>SAİME FATMA  ÖZMAN</t>
  </si>
  <si>
    <t>MUHAMMED SAİD  KAPLAN</t>
  </si>
  <si>
    <t>KAĞAN  ÖZTÜRK</t>
  </si>
  <si>
    <t>ELİF HATUN  ALP</t>
  </si>
  <si>
    <t>ELİF SENA  DEMİRBAŞ</t>
  </si>
  <si>
    <t>MUHSİN YASER  TİRYAKİ</t>
  </si>
  <si>
    <t>MELİSA  TURAN</t>
  </si>
  <si>
    <t>YAĞIZ UTKU  AYDIN</t>
  </si>
  <si>
    <t>BEGÜM  BEŞLİ</t>
  </si>
  <si>
    <t>EYLÜL NAZ  ER</t>
  </si>
  <si>
    <t>ÖMER FARUK  CANATAN</t>
  </si>
  <si>
    <t>SUDENAZ  BAŞ</t>
  </si>
  <si>
    <t>EBRU  YILMAZ</t>
  </si>
  <si>
    <t>9/E</t>
  </si>
  <si>
    <t>AHMET ENES  KURUCU</t>
  </si>
  <si>
    <t>KIVANÇ  KILIÇ</t>
  </si>
  <si>
    <t>ELVİN  ÇOLAK</t>
  </si>
  <si>
    <t>AHMET EMİR  UĞUZ</t>
  </si>
  <si>
    <t>NEHİR  ODABAŞI</t>
  </si>
  <si>
    <t>BERKAY  AYDEMİR</t>
  </si>
  <si>
    <t>MELİKE  YÜMLÜ</t>
  </si>
  <si>
    <t>ZEYNEP NİSA  ÖZCAN</t>
  </si>
  <si>
    <t>ECE  KARAKÜLAH</t>
  </si>
  <si>
    <t>ZİYA UTKU  TİYALOĞLU</t>
  </si>
  <si>
    <t>DAMLANUR  YILMAZ</t>
  </si>
  <si>
    <t>YASEMEN  GÜVEN</t>
  </si>
  <si>
    <t>BERRA NİSA  KURTOĞLU</t>
  </si>
  <si>
    <t>MURATHAN  KONAY</t>
  </si>
  <si>
    <t>EFE  KAÇMAZ</t>
  </si>
  <si>
    <t>MERVE GÜLSU  EROL</t>
  </si>
  <si>
    <t>BEGÜM  BOLAT</t>
  </si>
  <si>
    <t>DAMLA  ÇÖP</t>
  </si>
  <si>
    <t>EMİR  KORKMAZ</t>
  </si>
  <si>
    <t>GÖRKEM DENİZ  KILIÇ</t>
  </si>
  <si>
    <t>POYRAZ  KARABULUT</t>
  </si>
  <si>
    <t>İLKE BAŞAK  GÜNGÖR</t>
  </si>
  <si>
    <t>ELA İLKEM  ARSLAN</t>
  </si>
  <si>
    <t>MERT EFE  BAYSAL</t>
  </si>
  <si>
    <t>YAVUZHAN  ZİL</t>
  </si>
  <si>
    <t>AHSEN  ATEŞ</t>
  </si>
  <si>
    <t>EYMEN EGE  ÇETİN</t>
  </si>
  <si>
    <t>MUSTAFA TUĞRAHAN  KOP</t>
  </si>
  <si>
    <t>SÜMEYYE  KARAGÖZ</t>
  </si>
  <si>
    <t>YAĞMUR ECE  PİLAV</t>
  </si>
  <si>
    <t>10/A</t>
  </si>
  <si>
    <t>TANERCAN  HATİPOĞLU</t>
  </si>
  <si>
    <t>MEHMET DENİZ  ÖLÇEK</t>
  </si>
  <si>
    <t>SAMET  FIRINCI</t>
  </si>
  <si>
    <t>AHMET SERKAN  ALTIKAT</t>
  </si>
  <si>
    <t>BEYHAN  ÇETİN</t>
  </si>
  <si>
    <t>AZRA  ÇOHADAR</t>
  </si>
  <si>
    <t>BETÜL İNCİ  ATEŞ</t>
  </si>
  <si>
    <t>ABDULKADİR  GÜLER</t>
  </si>
  <si>
    <t>DENİZ  AKSU</t>
  </si>
  <si>
    <t>YAĞIZ BUĞRA  ÇİÇEK</t>
  </si>
  <si>
    <t>ZÜLEYHA  ER</t>
  </si>
  <si>
    <t>SELMA  SAVAŞ</t>
  </si>
  <si>
    <t>BAŞAK  GÜL</t>
  </si>
  <si>
    <t>NAZLI ALEYNA  GÜNEŞ</t>
  </si>
  <si>
    <t>ECE  ÇAKIR</t>
  </si>
  <si>
    <t>KEREM  ARSLAN</t>
  </si>
  <si>
    <t>ZEYNEP  ŞEKER</t>
  </si>
  <si>
    <t>HATİCE ESRA  ÇAMYAR</t>
  </si>
  <si>
    <t>EBRAR  ASİLTÜRK</t>
  </si>
  <si>
    <t>MEHMET EFE  KISAÇ</t>
  </si>
  <si>
    <t>YUNUS EFSA  ŞEN</t>
  </si>
  <si>
    <t>ERVANUR  ÖĞÜT</t>
  </si>
  <si>
    <t>SALİH EREN  TURAN</t>
  </si>
  <si>
    <t>SAİMENAZ  DOLMA</t>
  </si>
  <si>
    <t>BERRA  DİKİCİ</t>
  </si>
  <si>
    <t>EGE  TAŞKIN</t>
  </si>
  <si>
    <t>IŞIL  ŞENLİK</t>
  </si>
  <si>
    <t>AHMET SADIK  SEZER</t>
  </si>
  <si>
    <t>10/B</t>
  </si>
  <si>
    <t>10/C</t>
  </si>
  <si>
    <t>ELİF SİMAY  AYDIN</t>
  </si>
  <si>
    <t>BEYZA  KUŞCU</t>
  </si>
  <si>
    <t>BERRA  GÜLDAL</t>
  </si>
  <si>
    <t>SİNEM  GÜLER</t>
  </si>
  <si>
    <t>BURAK ALTAY  KARA</t>
  </si>
  <si>
    <t>NAHİDE SENA  YILMAZ</t>
  </si>
  <si>
    <t>ELİF NAZ  MERDİN</t>
  </si>
  <si>
    <t>ALİ TUNA  AKIN</t>
  </si>
  <si>
    <t>HURİYE  SÖZKESEN</t>
  </si>
  <si>
    <t>YUSUF BERK  DİKCİ</t>
  </si>
  <si>
    <t>FATMA NURSENA  DEMİRAL</t>
  </si>
  <si>
    <t>SUDE SENA  ÇETİN</t>
  </si>
  <si>
    <t>HÜSEYİN EMRE  NARİN</t>
  </si>
  <si>
    <t>GÖKTUĞ  GÜNDÜZ</t>
  </si>
  <si>
    <t>NAZLI BERİL  BAHÇE</t>
  </si>
  <si>
    <t>SÜMEYRA  GÖKMEN</t>
  </si>
  <si>
    <t>NİSANUR  SEZER</t>
  </si>
  <si>
    <t>AGAH  BEKDAŞ</t>
  </si>
  <si>
    <t>SALİH EMİN  ÖZTÜRK</t>
  </si>
  <si>
    <t>GÜLFİDAN  YILDIZ</t>
  </si>
  <si>
    <t>MERT METİN  GÜR</t>
  </si>
  <si>
    <t>EFE FURKAN  ÇÖP</t>
  </si>
  <si>
    <t>BURÇİN  YAĞMUR</t>
  </si>
  <si>
    <t>SALİH  ŞAHİN</t>
  </si>
  <si>
    <t>FATİH FURKAN  AYDIN</t>
  </si>
  <si>
    <t>BURAK  GÜMÜŞ</t>
  </si>
  <si>
    <t>GÜVEN  OVALI</t>
  </si>
  <si>
    <t>ARMİNA  PEKER</t>
  </si>
  <si>
    <t>YİĞİT  ÖZSÖNMEZ</t>
  </si>
  <si>
    <t>10/D</t>
  </si>
  <si>
    <t>EFE CAN  YILMAZ</t>
  </si>
  <si>
    <t>DAMLA  DEMİREL</t>
  </si>
  <si>
    <t>ASUDE MİNA  AYYARKIN</t>
  </si>
  <si>
    <t>YAKUP  DEMİRCİ</t>
  </si>
  <si>
    <t>OKTAY  BOLLUK</t>
  </si>
  <si>
    <t>YASER  BULAT</t>
  </si>
  <si>
    <t>HESNA  TÜRKMEN</t>
  </si>
  <si>
    <t>CANSU  AKIN</t>
  </si>
  <si>
    <t>EREN  KALAFAT</t>
  </si>
  <si>
    <t>CEYLİN BEREN  KOÇ</t>
  </si>
  <si>
    <t>BURAK  AÇIKGÖZ</t>
  </si>
  <si>
    <t>KAAN  KÖROĞLU</t>
  </si>
  <si>
    <t>İPEK  SÖNMEZ</t>
  </si>
  <si>
    <t>HALİL YİĞİT  HELVACI</t>
  </si>
  <si>
    <t>AZRA GÜL  ATEŞ</t>
  </si>
  <si>
    <t>ÖZGE  UÇAR</t>
  </si>
  <si>
    <t>SEMANUR  GÜNEY</t>
  </si>
  <si>
    <t>TARIK  DOĞAN</t>
  </si>
  <si>
    <t>KAĞAN  KUTLU</t>
  </si>
  <si>
    <t>BETÜL  TAN</t>
  </si>
  <si>
    <t>EBRAR  BALLI</t>
  </si>
  <si>
    <t>KADER SEVEN  GÜLLAÇ</t>
  </si>
  <si>
    <t>AHMET KAĞAN  AKMAN</t>
  </si>
  <si>
    <t>ŞEYMA  KİBAR</t>
  </si>
  <si>
    <t>BERRA  GAZEZOĞLU</t>
  </si>
  <si>
    <t>MERYEM MERVE  SALMAN</t>
  </si>
  <si>
    <t>OSMAN  TASLI</t>
  </si>
  <si>
    <t>ÇAĞAN  DURAK</t>
  </si>
  <si>
    <t>RÜVEYDA ZEYNEB  BUĞAZ</t>
  </si>
  <si>
    <t>10/E</t>
  </si>
  <si>
    <t>EMİR  EKE</t>
  </si>
  <si>
    <t>SAFA FURKAN  ZORLU</t>
  </si>
  <si>
    <t>MELİSA  DEMİRHAN</t>
  </si>
  <si>
    <t>KAAN  ALTUNKAYA</t>
  </si>
  <si>
    <t>BAŞAK  EKEN</t>
  </si>
  <si>
    <t>MELEK SÜMEYYE  POYRAZ</t>
  </si>
  <si>
    <t>FURKAN  AYDIN</t>
  </si>
  <si>
    <t>BENGÜ ZEREN  TOMBAŞ</t>
  </si>
  <si>
    <t>KEREM MERT  KAYA</t>
  </si>
  <si>
    <t>BEYAZIT UTKAN  AYVAZ</t>
  </si>
  <si>
    <t>DİLA NAZ  KARADENİZ</t>
  </si>
  <si>
    <t>BEGÜM BETÜL  NARİN</t>
  </si>
  <si>
    <t>SİMLA BEREN  GÖK</t>
  </si>
  <si>
    <t>KEREM TAHA  İLHAN</t>
  </si>
  <si>
    <t>YAREN  KORKMAZ</t>
  </si>
  <si>
    <t>MEHMET MELİH  SANCAK</t>
  </si>
  <si>
    <t>YAĞMUR  ESEN</t>
  </si>
  <si>
    <t>BERRA IŞIL  BAYRAK</t>
  </si>
  <si>
    <t>EYMEN  DİNDAR</t>
  </si>
  <si>
    <t>ELİF  GÜNEY</t>
  </si>
  <si>
    <t>ALMİLA  KÜÇÜK</t>
  </si>
  <si>
    <t>FEYZA  GÜDEK</t>
  </si>
  <si>
    <t>DAMLA  DOLMA</t>
  </si>
  <si>
    <t>ASAF  ARPACIOĞLU</t>
  </si>
  <si>
    <t>AZRA ASLI  DEMİREL</t>
  </si>
  <si>
    <t>EMİRHAN  YILMAZ</t>
  </si>
  <si>
    <t>KADİR  TUNÇEL</t>
  </si>
  <si>
    <t>İKBAL EDA  KIRMANOĞLU</t>
  </si>
  <si>
    <t>BEYZA  KAYA</t>
  </si>
  <si>
    <t>TEFİDENAZ  KOÇER</t>
  </si>
  <si>
    <t>BEYZA  ZENGİNCE</t>
  </si>
  <si>
    <t>İSMAİL ARDA  AHRETLİKOĞLU</t>
  </si>
  <si>
    <t>BETÜL  ÜNLÜ</t>
  </si>
  <si>
    <t>TUĞRA MERT  ÇOLDUK</t>
  </si>
  <si>
    <t>ÇINAR  YELEKİN</t>
  </si>
  <si>
    <t>MERT ERDEM  ATEŞ</t>
  </si>
  <si>
    <t>FİLİZ  EROL</t>
  </si>
  <si>
    <t>İREMSU  AKMAN</t>
  </si>
  <si>
    <t>ELVİN  YILDIZ</t>
  </si>
  <si>
    <t>ZAFER  AYDOĞDU</t>
  </si>
  <si>
    <t>YASİN ARDA  ARSLAN</t>
  </si>
  <si>
    <t>FEHMİ CEM  CERRAHOĞLU</t>
  </si>
  <si>
    <t>YUSUF EREN  ÇAKIR</t>
  </si>
  <si>
    <t>ÖZCAN  KÖSE</t>
  </si>
  <si>
    <t>MELİH KAAN  KURUOĞLU</t>
  </si>
  <si>
    <t>HİCRAN  GÜLEÇ</t>
  </si>
  <si>
    <t>ÖZGÜNUR  ÖZKAN</t>
  </si>
  <si>
    <t>YAVUZ SELİM  ZEREY</t>
  </si>
  <si>
    <t>ALMİLA SU  KARADUMAN</t>
  </si>
  <si>
    <t>ESMA SILA  KAYA</t>
  </si>
  <si>
    <t>MUHAMMED EMRE  TAVLI</t>
  </si>
  <si>
    <t>ATİLLA  ŞAHİN</t>
  </si>
  <si>
    <t>AHMET EMRE  ORBAY</t>
  </si>
  <si>
    <t>NURETTİN EFE  UYAR</t>
  </si>
  <si>
    <t>11/A</t>
  </si>
  <si>
    <t>ELİF NAZ  AYDEMİR</t>
  </si>
  <si>
    <t>ENES  TURAN</t>
  </si>
  <si>
    <t>DERİN  ÇETİN</t>
  </si>
  <si>
    <t>MUSTAFA KAAN  YILMAZ</t>
  </si>
  <si>
    <t>SEFA  ANBARCI</t>
  </si>
  <si>
    <t>ERDEM  KARAGÖZ</t>
  </si>
  <si>
    <t>KIVANÇ  KARATAŞ</t>
  </si>
  <si>
    <t>ZEYNEP SILA  ŞİMŞEK</t>
  </si>
  <si>
    <t>FATMA SELEN  TATAR</t>
  </si>
  <si>
    <t>DEMİR  YELEKİN</t>
  </si>
  <si>
    <t>NUR  HASDEMİR</t>
  </si>
  <si>
    <t>AZMİ KAAN  KAYA</t>
  </si>
  <si>
    <t>ZEYNEP NEHİR  GÜNEŞ</t>
  </si>
  <si>
    <t>SUDE  BAZLAMA</t>
  </si>
  <si>
    <t>MUHAMMET CAN  SENCAR</t>
  </si>
  <si>
    <t>HATİCE  ÇAT</t>
  </si>
  <si>
    <t>CEREN  BEKTAŞ</t>
  </si>
  <si>
    <t>AHMET BERAT  ÇAĞLAR</t>
  </si>
  <si>
    <t>ZEYNEP ASYA  ARSLAN</t>
  </si>
  <si>
    <t>YAŞAR KEMAL  ÇAMAŞ</t>
  </si>
  <si>
    <t>YUSUF MİRZA  ERMEK</t>
  </si>
  <si>
    <t>SILA  YAVUZ</t>
  </si>
  <si>
    <t>EMİR SİNA  ARGAN</t>
  </si>
  <si>
    <t>NUR SENA  KÜREKCİ</t>
  </si>
  <si>
    <t>KUTAY  ÇELİK</t>
  </si>
  <si>
    <t>AHMED SUPHİ  ALDOĞAN</t>
  </si>
  <si>
    <t>DENİZ  CEVAHİR</t>
  </si>
  <si>
    <t>11/B</t>
  </si>
  <si>
    <t>11/C</t>
  </si>
  <si>
    <t>AYŞE BEGÜM  SOLAK</t>
  </si>
  <si>
    <t>ASIM EMRE  GÜMÜŞOĞLU</t>
  </si>
  <si>
    <t>HARUN ENES  EFEOĞLU</t>
  </si>
  <si>
    <t>BUĞRA  ÖZKAY</t>
  </si>
  <si>
    <t>MELİH CAN  ŞEN</t>
  </si>
  <si>
    <t>EREN DENİZ  ÖZTÜRK</t>
  </si>
  <si>
    <t>SUDE NAZ  CANBULAT</t>
  </si>
  <si>
    <t>PETEK  GÜDEK</t>
  </si>
  <si>
    <t>EMİRHAN  SARI</t>
  </si>
  <si>
    <t>ESMANUR  KORKMAZ</t>
  </si>
  <si>
    <t>DURUŞAH  ARSLAN</t>
  </si>
  <si>
    <t>ZEYNEP SENA  GÜNAY</t>
  </si>
  <si>
    <t>ARDA  KAYA</t>
  </si>
  <si>
    <t>KAAN  DÖNMEZ</t>
  </si>
  <si>
    <t>HİLAL  ARAT</t>
  </si>
  <si>
    <t>ENES  KAYMAK</t>
  </si>
  <si>
    <t>SÜMEYYE  İBAN</t>
  </si>
  <si>
    <t>YİĞİT ARAS  ŞAHİN</t>
  </si>
  <si>
    <t>ALİ EFE  GÜLEÇ</t>
  </si>
  <si>
    <t>BURAK  AKKİRAZ</t>
  </si>
  <si>
    <t>ELİF NAZ  ASLAN</t>
  </si>
  <si>
    <t>ADİNA  YİĞİT</t>
  </si>
  <si>
    <t>YILDIZ  KÖKCÜ</t>
  </si>
  <si>
    <t>EMİRHAN  KISA</t>
  </si>
  <si>
    <t>ZEYNEP NAZ  KAHYA</t>
  </si>
  <si>
    <t>KEREM  KARAOĞLAN</t>
  </si>
  <si>
    <t>EGE  KAÇAR</t>
  </si>
  <si>
    <t>11/D</t>
  </si>
  <si>
    <t>ESMA NUR  ORDULU</t>
  </si>
  <si>
    <t>GÜLSEVEN SUDE  TAPCI</t>
  </si>
  <si>
    <t>AHMET  ÇALIŞKAN</t>
  </si>
  <si>
    <t>ELİF  KARAKAŞ</t>
  </si>
  <si>
    <t>SUDENAZ  FİLİZ</t>
  </si>
  <si>
    <t>EREN  ANLAYAN</t>
  </si>
  <si>
    <t>KAAN BERKE  KAÇMAZ</t>
  </si>
  <si>
    <t>YAŞAR ARDA  OCAK</t>
  </si>
  <si>
    <t>ELİF NİSA  YİĞEN</t>
  </si>
  <si>
    <t>MUHAMMET EMİN  KOYUNCU</t>
  </si>
  <si>
    <t>EMİR  EVGİN</t>
  </si>
  <si>
    <t>PUSAT  AYDIN</t>
  </si>
  <si>
    <t>BEDİRHAN  ORUÇOĞLU</t>
  </si>
  <si>
    <t>MERVE  KIZILCA</t>
  </si>
  <si>
    <t>BEDİRHAN  AZAKLI</t>
  </si>
  <si>
    <t>ÖMER BAHA  RECEPOĞLU</t>
  </si>
  <si>
    <t>AYŞE  MUTLU</t>
  </si>
  <si>
    <t>EMİNE SILA  TORAMAN</t>
  </si>
  <si>
    <t>MURAT  ÖZDÖL</t>
  </si>
  <si>
    <t>NECATİ  KARAHAN</t>
  </si>
  <si>
    <t>YAĞIZ  AYDIN</t>
  </si>
  <si>
    <t>GÜLBEN ECEM  AKINCAN</t>
  </si>
  <si>
    <t>ZEYNEP  AYDIN</t>
  </si>
  <si>
    <t>ECE NAZ  KARAYİĞİT</t>
  </si>
  <si>
    <t>ELİFSU  YILMAZ</t>
  </si>
  <si>
    <t>BATIN EGE  YILMAZ</t>
  </si>
  <si>
    <t>11/E</t>
  </si>
  <si>
    <t>BUĞRA  TÜRKYILMAZ</t>
  </si>
  <si>
    <t>YASİN  EREMEKTER</t>
  </si>
  <si>
    <t>BERKE  HASDEMİR</t>
  </si>
  <si>
    <t>YAMAN  CESUR</t>
  </si>
  <si>
    <t>HAYRUNNİSA  SOBİ</t>
  </si>
  <si>
    <t>GÖKBERK  KURU</t>
  </si>
  <si>
    <t>DENİZ  GÜNEŞ</t>
  </si>
  <si>
    <t>NAZLI  ZAFER</t>
  </si>
  <si>
    <t>CANER CAN  ARSLAN</t>
  </si>
  <si>
    <t>ŞEVVAL  GÜNEŞ</t>
  </si>
  <si>
    <t>SERPİL BEREN  ALACA</t>
  </si>
  <si>
    <t>HATİCE RÜMEYSA  ÖZDEMİR</t>
  </si>
  <si>
    <t>BERK BUĞRA  YÜCETÜRK</t>
  </si>
  <si>
    <t>GÜLŞAH  ÖZDEMİR</t>
  </si>
  <si>
    <t>RUKİYE  ALTUN</t>
  </si>
  <si>
    <t>NECİP EYMEN  ARSLAN</t>
  </si>
  <si>
    <t>KADİRHAN  GÜNDOĞDU</t>
  </si>
  <si>
    <t>SİNEM NUR  KESKİN</t>
  </si>
  <si>
    <t>HANDE  UYSAL</t>
  </si>
  <si>
    <t>CEMAL YUSUF  KARAOĞLAN</t>
  </si>
  <si>
    <t>HAYRUNNİSA  TEPE</t>
  </si>
  <si>
    <t>DAMLA  CAVILDAK</t>
  </si>
  <si>
    <t>ASYA  ACAR</t>
  </si>
  <si>
    <t>BERKEHAN  ÇELİK</t>
  </si>
  <si>
    <t>ARDA  TİKEN</t>
  </si>
  <si>
    <t>ZEYNEP DUYGU  KAYMAKCI</t>
  </si>
  <si>
    <t>ESMA NUR  KISA</t>
  </si>
  <si>
    <t>12/A</t>
  </si>
  <si>
    <t>İMDAT  GÜRBÜZ</t>
  </si>
  <si>
    <t>GÜL DİLA  YEREBASMAZ</t>
  </si>
  <si>
    <t>BERKHUN  DUTKAN</t>
  </si>
  <si>
    <t>SONER  VURGUN</t>
  </si>
  <si>
    <t>BÜLENT  DEMİRCİ</t>
  </si>
  <si>
    <t>YAVUZ SELİM  KİBİROĞLU</t>
  </si>
  <si>
    <t>CENK ALP  HOROZ</t>
  </si>
  <si>
    <t>GÖKÇE  GÜMÜŞ</t>
  </si>
  <si>
    <t>CEMRE SAHRA  SÜZEN</t>
  </si>
  <si>
    <t>ESMANUR  ÇİFCİ</t>
  </si>
  <si>
    <t>ELİF RANA  ALTUN</t>
  </si>
  <si>
    <t>FATMAGÜL  ŞİMŞEK</t>
  </si>
  <si>
    <t>EMRE CAN  BULAT</t>
  </si>
  <si>
    <t>ÖZGÜSU  AYDOĞAN</t>
  </si>
  <si>
    <t>KEREM NAZIM  ALBAYRAK</t>
  </si>
  <si>
    <t>NURİ BERK  ATEŞ</t>
  </si>
  <si>
    <t>NURHANIM  ARSLAN</t>
  </si>
  <si>
    <t>MERT  KULİK</t>
  </si>
  <si>
    <t>KARDELEN  YABUL</t>
  </si>
  <si>
    <t>GÖKTUĞ  GÜMÜŞ</t>
  </si>
  <si>
    <t>BERRA İREM  BOLLUK</t>
  </si>
  <si>
    <t>ZERRİN  CAN</t>
  </si>
  <si>
    <t>ŞEVVAL NAS  BÜYÜKKOL</t>
  </si>
  <si>
    <t>RABİA  ALTUNTAŞ</t>
  </si>
  <si>
    <t>ÖMER FARUK  BAŞSÖZ</t>
  </si>
  <si>
    <t>CAFER CAN  KINALI</t>
  </si>
  <si>
    <t>EBRAR  ÇAKICI</t>
  </si>
  <si>
    <t>SUDE NUR  YILMAZ</t>
  </si>
  <si>
    <t>EFSA  ALP</t>
  </si>
  <si>
    <t>12/B</t>
  </si>
  <si>
    <t>AYNUR  KUŞ</t>
  </si>
  <si>
    <t>ARDA GÖKDENİZ  CÜREBAL</t>
  </si>
  <si>
    <t>NAZ  ZOROĞLU</t>
  </si>
  <si>
    <t>ALİ  KARA</t>
  </si>
  <si>
    <t>YAKUP ŞEREF  YILMAZ</t>
  </si>
  <si>
    <t>SUDE NUR  DEMİRBAŞ</t>
  </si>
  <si>
    <t>HATİCE  DEMİRCİ</t>
  </si>
  <si>
    <t>FEYZANUR  BALIKÇI</t>
  </si>
  <si>
    <t>MEDİNE  KARADAŞ</t>
  </si>
  <si>
    <t>SÜMEYRA  ŞEKER</t>
  </si>
  <si>
    <t>KAAN  YILMAZ</t>
  </si>
  <si>
    <t>ELANUR  IŞIK</t>
  </si>
  <si>
    <t>SAHRA  YILMAZ</t>
  </si>
  <si>
    <t>GÜLFİDAN  ALPARSLAN</t>
  </si>
  <si>
    <t>MUSAB  AKTEN</t>
  </si>
  <si>
    <t>FERİDUN BORAN  SUKES</t>
  </si>
  <si>
    <t>NAGİHAN EDA  BAYRAKTAR</t>
  </si>
  <si>
    <t>LATİF AYBERK  KOÇ</t>
  </si>
  <si>
    <t>İREM NAZ  FİDAN</t>
  </si>
  <si>
    <t>UMUTCAN  KATKICI</t>
  </si>
  <si>
    <t>ALPER  GÜNAL</t>
  </si>
  <si>
    <t>ÖMER MİRZA  ÇAM</t>
  </si>
  <si>
    <t>OĞUZHAN  SARI</t>
  </si>
  <si>
    <t>EMRE  ŞAHİN</t>
  </si>
  <si>
    <t>KEREM  İŞLER</t>
  </si>
  <si>
    <t>AHSEN  KIRAÇ</t>
  </si>
  <si>
    <t>KEREM  POYRAZOĞLU</t>
  </si>
  <si>
    <t>12/C</t>
  </si>
  <si>
    <t>YASER TAHA  SARI</t>
  </si>
  <si>
    <t>İREMNUR  KONTAŞ</t>
  </si>
  <si>
    <t>UTKU  TÜRK</t>
  </si>
  <si>
    <t>FATMANUR  ÇAYIROĞLU</t>
  </si>
  <si>
    <t>MERVE  KILIÇ</t>
  </si>
  <si>
    <t>İZZET EFE  TANRIVERDİ</t>
  </si>
  <si>
    <t>ENDER  UYSAL</t>
  </si>
  <si>
    <t>BEREN SU  UYLU</t>
  </si>
  <si>
    <t>ELİF  DEMİR</t>
  </si>
  <si>
    <t>NİSA GÖKÇE  ŞEN</t>
  </si>
  <si>
    <t>ELANUR  ÖKSÜZOĞLU</t>
  </si>
  <si>
    <t>KAAN  BAŞARAN</t>
  </si>
  <si>
    <t>MELEK  KEÇELİ</t>
  </si>
  <si>
    <t>ÖMER FARUK  YENİ</t>
  </si>
  <si>
    <t>ŞURA  İLTİ</t>
  </si>
  <si>
    <t>LALENAZ  BUZLU</t>
  </si>
  <si>
    <t>RÜMEYSA  ESEROĞLU</t>
  </si>
  <si>
    <t>MUHAMMET EMİN  CON</t>
  </si>
  <si>
    <t>MERT  GÜLEÇ</t>
  </si>
  <si>
    <t>MELİKE  KARAYEL</t>
  </si>
  <si>
    <t>FATMA  İSPİR</t>
  </si>
  <si>
    <t>İREM  KARTAL</t>
  </si>
  <si>
    <t>TALAT ARDA  ÖZTAŞ</t>
  </si>
  <si>
    <t>YUSUF İHSAN  SADAN</t>
  </si>
  <si>
    <t>EYLÜL MERVE  ERDOĞAN</t>
  </si>
  <si>
    <t>FURKAN  SERÇE</t>
  </si>
  <si>
    <t>METE AYHAN  GÜNDÜZ</t>
  </si>
  <si>
    <t>DENİZ  KARATAŞ</t>
  </si>
  <si>
    <t>RUMEYSA  TOKAÇ</t>
  </si>
  <si>
    <t>MUHAMMED EREN  BAYRAKTAR</t>
  </si>
  <si>
    <t>BERRA  BAYRAM</t>
  </si>
  <si>
    <t>EMİNE  OKUYUCU</t>
  </si>
  <si>
    <t>YİĞİTHAN  YILMAZ</t>
  </si>
  <si>
    <t>SELİN BUKET  GÜNEŞ</t>
  </si>
  <si>
    <t>YAREN ZEHRA  ÖZTÜRK</t>
  </si>
  <si>
    <t>DERYA  POLAT</t>
  </si>
  <si>
    <t>ZEHRA  KIRDAR</t>
  </si>
  <si>
    <t>EKİN AZRA  DEMİRBAŞ</t>
  </si>
  <si>
    <t>ZEYNEP  AYIK</t>
  </si>
  <si>
    <t>TAHA YASİN  YILDIRIM</t>
  </si>
  <si>
    <t>ENES FURKAN  DÖNGEL</t>
  </si>
  <si>
    <t>MELEK  ŞAL</t>
  </si>
  <si>
    <t>ŞÜKRÜCAN  PELİT</t>
  </si>
  <si>
    <t>AZİZ  GÖRÜR</t>
  </si>
  <si>
    <t>BEYZA NUR  ERMİŞ</t>
  </si>
  <si>
    <t>AHMET TAMER  AKDEMİR</t>
  </si>
  <si>
    <t>CEVAT CAN  KANAR</t>
  </si>
  <si>
    <t>CEYLİN  ÖZTÜRK</t>
  </si>
  <si>
    <t>SEHER ZEYNEP  KORKMAZ</t>
  </si>
  <si>
    <t>KEVSER NAZ  EFEK</t>
  </si>
  <si>
    <t>12/D</t>
  </si>
  <si>
    <t>12/E</t>
  </si>
  <si>
    <t>ZEYNEP  SET</t>
  </si>
  <si>
    <t>BERKEHAN METE  KÜÇÜKKAYA</t>
  </si>
  <si>
    <t>AHMET BERKAY  KILIÇ</t>
  </si>
  <si>
    <t>ELİF EYŞAN  TARIM</t>
  </si>
  <si>
    <t>DAMLA NUR  YILDIZ</t>
  </si>
  <si>
    <t>İREM YELDA  ŞAHİN</t>
  </si>
  <si>
    <t>TUNA MUHAMMED  TORUNOĞLU</t>
  </si>
  <si>
    <t>ZEHRA  AYDOĞDU</t>
  </si>
  <si>
    <t>KÜBRA  AYDIN</t>
  </si>
  <si>
    <t>HATİCE  TOMBAŞ</t>
  </si>
  <si>
    <t>HAMZA  ERZURUMLU</t>
  </si>
  <si>
    <t>ZAFER ARDA  HANİK</t>
  </si>
  <si>
    <t>SILA  KABAYEL</t>
  </si>
  <si>
    <t>İKBAL  GÜLER</t>
  </si>
  <si>
    <t>HASAN HÜSEYİN  KILIÇ</t>
  </si>
  <si>
    <t>ZEYNEP  MENDİL</t>
  </si>
  <si>
    <t>NİSANUR  ZENGİN</t>
  </si>
  <si>
    <t>KADİR  DOKSAR</t>
  </si>
  <si>
    <t>ZEHRA  SAYAN</t>
  </si>
  <si>
    <t>EMİRHAN  ÖZTÜRK</t>
  </si>
  <si>
    <t>EMİNE BÜŞRA  KALYONCU</t>
  </si>
  <si>
    <t>EFEKAN  AKSU</t>
  </si>
  <si>
    <t>ZEYNEP SENA  KESKİN</t>
  </si>
  <si>
    <t>HÜSEYİN TAHA  KAPIKIRAN</t>
  </si>
  <si>
    <t>TALİP  TAŞTEMİR</t>
  </si>
  <si>
    <t>ESMA  ÜRER</t>
  </si>
  <si>
    <t>YEŞİM  ÇAPKUR</t>
  </si>
  <si>
    <t>SILA  ERPAY</t>
  </si>
  <si>
    <t>EMRE  SEZGİN</t>
  </si>
  <si>
    <t>EFSA  BACACI</t>
  </si>
  <si>
    <t>UMUT FERHAT  PİLAV</t>
  </si>
  <si>
    <t>ÜNYE FEN LİSESİ  SINAV ANALİZİ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</si>
</sst>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>
    <font>
      <sz val="11"/>
      <color theme="1"/>
      <name val="Calibri"/>
      <family val="2"/>
      <charset val="162"/>
      <scheme val="minor"/>
    </font>
    <font>
      <sz val="10"/>
      <color indexed="8"/>
      <name val="ARIAL"/>
      <charset val="1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6"/>
      <color theme="1"/>
      <name val="Arial Black"/>
      <family val="2"/>
      <charset val="162"/>
    </font>
    <font>
      <b/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40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2" fillId="6" borderId="17" xfId="0" applyFont="1" applyFill="1" applyBorder="1" applyAlignment="1" applyProtection="1">
      <alignment horizontal="center" vertical="center"/>
      <protection hidden="1"/>
    </xf>
    <xf numFmtId="0" fontId="8" fillId="7" borderId="19" xfId="0" applyFont="1" applyFill="1" applyBorder="1" applyAlignment="1" applyProtection="1">
      <alignment horizontal="center" vertical="center"/>
      <protection hidden="1"/>
    </xf>
    <xf numFmtId="0" fontId="2" fillId="8" borderId="16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 shrinkToFit="1"/>
      <protection hidden="1"/>
    </xf>
    <xf numFmtId="0" fontId="6" fillId="0" borderId="32" xfId="0" applyFont="1" applyBorder="1" applyAlignment="1" applyProtection="1">
      <alignment horizontal="center" vertical="center" shrinkToFit="1"/>
      <protection hidden="1"/>
    </xf>
    <xf numFmtId="0" fontId="6" fillId="0" borderId="33" xfId="0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left" vertical="center" shrinkToFi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left" vertical="center" shrinkToFit="1"/>
      <protection hidden="1"/>
    </xf>
    <xf numFmtId="2" fontId="4" fillId="0" borderId="9" xfId="0" applyNumberFormat="1" applyFont="1" applyBorder="1" applyAlignment="1" applyProtection="1">
      <alignment horizontal="left" vertical="center" shrinkToFit="1"/>
      <protection hidden="1"/>
    </xf>
    <xf numFmtId="0" fontId="6" fillId="8" borderId="16" xfId="0" applyFont="1" applyFill="1" applyBorder="1" applyAlignment="1" applyProtection="1">
      <alignment horizontal="center" vertical="center" textRotation="90"/>
      <protection locked="0"/>
    </xf>
    <xf numFmtId="0" fontId="6" fillId="3" borderId="16" xfId="0" applyFont="1" applyFill="1" applyBorder="1" applyAlignment="1" applyProtection="1">
      <alignment horizontal="center" vertical="center" shrinkToFit="1"/>
      <protection hidden="1"/>
    </xf>
    <xf numFmtId="164" fontId="6" fillId="3" borderId="19" xfId="0" applyNumberFormat="1" applyFont="1" applyFill="1" applyBorder="1" applyAlignment="1" applyProtection="1">
      <alignment horizontal="center" vertical="center" shrinkToFit="1"/>
      <protection hidden="1"/>
    </xf>
    <xf numFmtId="0" fontId="6" fillId="4" borderId="16" xfId="0" applyFont="1" applyFill="1" applyBorder="1" applyAlignment="1" applyProtection="1">
      <alignment horizontal="center" vertical="center" shrinkToFit="1"/>
      <protection hidden="1"/>
    </xf>
    <xf numFmtId="164" fontId="6" fillId="4" borderId="19" xfId="0" applyNumberFormat="1" applyFont="1" applyFill="1" applyBorder="1" applyAlignment="1" applyProtection="1">
      <alignment horizontal="center" vertical="center" shrinkToFit="1"/>
      <protection hidden="1"/>
    </xf>
    <xf numFmtId="164" fontId="6" fillId="3" borderId="16" xfId="0" applyNumberFormat="1" applyFont="1" applyFill="1" applyBorder="1" applyAlignment="1" applyProtection="1">
      <alignment horizontal="center" vertical="center" shrinkToFit="1"/>
      <protection hidden="1"/>
    </xf>
    <xf numFmtId="164" fontId="6" fillId="4" borderId="16" xfId="0" applyNumberFormat="1" applyFont="1" applyFill="1" applyBorder="1" applyAlignment="1" applyProtection="1">
      <alignment horizontal="center" vertical="center" shrinkToFit="1"/>
      <protection hidden="1"/>
    </xf>
    <xf numFmtId="164" fontId="6" fillId="3" borderId="20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64" fontId="6" fillId="3" borderId="21" xfId="0" applyNumberFormat="1" applyFont="1" applyFill="1" applyBorder="1" applyAlignment="1" applyProtection="1">
      <alignment horizontal="center" vertical="center" shrinkToFit="1"/>
      <protection hidden="1"/>
    </xf>
    <xf numFmtId="0" fontId="6" fillId="8" borderId="0" xfId="0" applyFont="1" applyFill="1" applyBorder="1" applyAlignment="1" applyProtection="1">
      <alignment horizontal="center" vertical="center" shrinkToFit="1"/>
      <protection hidden="1"/>
    </xf>
    <xf numFmtId="0" fontId="6" fillId="8" borderId="0" xfId="0" applyFont="1" applyFill="1" applyBorder="1" applyAlignment="1" applyProtection="1">
      <alignment horizontal="center" vertical="center" shrinkToFit="1"/>
      <protection locked="0"/>
    </xf>
    <xf numFmtId="0" fontId="6" fillId="8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164" fontId="4" fillId="0" borderId="11" xfId="0" applyNumberFormat="1" applyFont="1" applyBorder="1" applyAlignment="1" applyProtection="1">
      <alignment horizontal="left" vertical="center" shrinkToFit="1"/>
      <protection hidden="1"/>
    </xf>
    <xf numFmtId="0" fontId="4" fillId="0" borderId="13" xfId="0" applyFont="1" applyBorder="1" applyAlignment="1" applyProtection="1">
      <alignment horizontal="left" vertical="center" shrinkToFit="1"/>
      <protection hidden="1"/>
    </xf>
    <xf numFmtId="164" fontId="4" fillId="0" borderId="15" xfId="0" applyNumberFormat="1" applyFont="1" applyBorder="1" applyAlignment="1" applyProtection="1">
      <alignment horizontal="left" vertical="center" shrinkToFit="1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6" fillId="0" borderId="32" xfId="0" applyFont="1" applyBorder="1" applyAlignment="1" applyProtection="1">
      <alignment horizontal="center" vertical="center" wrapText="1" shrinkToFit="1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6" fillId="0" borderId="32" xfId="0" applyFont="1" applyBorder="1" applyAlignment="1" applyProtection="1">
      <alignment horizontal="left" vertical="center" shrinkToFit="1"/>
      <protection hidden="1"/>
    </xf>
    <xf numFmtId="0" fontId="6" fillId="8" borderId="0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34" xfId="0" applyFont="1" applyBorder="1" applyAlignment="1" applyProtection="1">
      <alignment vertical="top" wrapText="1" shrinkToFi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9" borderId="35" xfId="0" applyFill="1" applyBorder="1" applyAlignment="1">
      <alignment horizontal="center"/>
    </xf>
    <xf numFmtId="0" fontId="0" fillId="9" borderId="41" xfId="0" applyFill="1" applyBorder="1" applyAlignment="1">
      <alignment horizontal="left"/>
    </xf>
    <xf numFmtId="0" fontId="0" fillId="9" borderId="41" xfId="0" applyFill="1" applyBorder="1"/>
    <xf numFmtId="0" fontId="0" fillId="9" borderId="36" xfId="0" applyFill="1" applyBorder="1"/>
    <xf numFmtId="0" fontId="0" fillId="9" borderId="37" xfId="0" applyFill="1" applyBorder="1" applyAlignment="1">
      <alignment horizontal="center"/>
    </xf>
    <xf numFmtId="0" fontId="0" fillId="9" borderId="0" xfId="0" applyFill="1" applyBorder="1" applyAlignment="1">
      <alignment horizontal="left"/>
    </xf>
    <xf numFmtId="0" fontId="0" fillId="9" borderId="0" xfId="0" applyFill="1" applyBorder="1"/>
    <xf numFmtId="0" fontId="0" fillId="9" borderId="38" xfId="0" applyFill="1" applyBorder="1"/>
    <xf numFmtId="0" fontId="0" fillId="9" borderId="39" xfId="0" applyFill="1" applyBorder="1" applyAlignment="1">
      <alignment horizontal="center"/>
    </xf>
    <xf numFmtId="0" fontId="0" fillId="9" borderId="34" xfId="0" applyFill="1" applyBorder="1" applyAlignment="1">
      <alignment horizontal="left"/>
    </xf>
    <xf numFmtId="0" fontId="0" fillId="9" borderId="34" xfId="0" applyFill="1" applyBorder="1"/>
    <xf numFmtId="0" fontId="0" fillId="9" borderId="40" xfId="0" applyFill="1" applyBorder="1"/>
    <xf numFmtId="0" fontId="0" fillId="10" borderId="37" xfId="0" applyFill="1" applyBorder="1" applyAlignment="1">
      <alignment horizontal="center"/>
    </xf>
    <xf numFmtId="0" fontId="0" fillId="10" borderId="0" xfId="0" applyFill="1" applyBorder="1" applyAlignment="1">
      <alignment horizontal="left"/>
    </xf>
    <xf numFmtId="0" fontId="0" fillId="10" borderId="0" xfId="0" applyFill="1" applyBorder="1"/>
    <xf numFmtId="0" fontId="0" fillId="10" borderId="38" xfId="0" applyFill="1" applyBorder="1"/>
    <xf numFmtId="0" fontId="0" fillId="10" borderId="39" xfId="0" applyFill="1" applyBorder="1" applyAlignment="1">
      <alignment horizontal="center"/>
    </xf>
    <xf numFmtId="0" fontId="0" fillId="10" borderId="34" xfId="0" applyFill="1" applyBorder="1" applyAlignment="1">
      <alignment horizontal="left"/>
    </xf>
    <xf numFmtId="0" fontId="0" fillId="10" borderId="34" xfId="0" applyFill="1" applyBorder="1"/>
    <xf numFmtId="0" fontId="0" fillId="10" borderId="40" xfId="0" applyFill="1" applyBorder="1"/>
    <xf numFmtId="0" fontId="0" fillId="2" borderId="37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0" fillId="2" borderId="38" xfId="0" applyFill="1" applyBorder="1"/>
    <xf numFmtId="0" fontId="0" fillId="2" borderId="39" xfId="0" applyFill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2" borderId="34" xfId="0" applyFill="1" applyBorder="1"/>
    <xf numFmtId="0" fontId="0" fillId="2" borderId="40" xfId="0" applyFill="1" applyBorder="1"/>
    <xf numFmtId="0" fontId="0" fillId="11" borderId="42" xfId="0" applyFill="1" applyBorder="1" applyAlignment="1">
      <alignment horizontal="center"/>
    </xf>
    <xf numFmtId="0" fontId="0" fillId="11" borderId="43" xfId="0" applyFill="1" applyBorder="1" applyAlignment="1">
      <alignment horizontal="left"/>
    </xf>
    <xf numFmtId="0" fontId="0" fillId="11" borderId="43" xfId="0" applyFill="1" applyBorder="1"/>
    <xf numFmtId="0" fontId="0" fillId="11" borderId="44" xfId="0" applyFill="1" applyBorder="1"/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9" fillId="0" borderId="42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left" vertical="top" wrapText="1"/>
    </xf>
    <xf numFmtId="0" fontId="5" fillId="0" borderId="0" xfId="0" applyFont="1" applyBorder="1" applyAlignment="1" applyProtection="1">
      <alignment horizontal="center" vertical="center" shrinkToFit="1"/>
      <protection hidden="1"/>
    </xf>
    <xf numFmtId="0" fontId="6" fillId="3" borderId="25" xfId="0" applyFont="1" applyFill="1" applyBorder="1" applyAlignment="1" applyProtection="1">
      <alignment vertical="center" shrinkToFit="1"/>
      <protection hidden="1"/>
    </xf>
    <xf numFmtId="0" fontId="6" fillId="3" borderId="26" xfId="0" applyFont="1" applyFill="1" applyBorder="1" applyAlignment="1" applyProtection="1">
      <alignment vertical="center" shrinkToFit="1"/>
      <protection hidden="1"/>
    </xf>
    <xf numFmtId="0" fontId="6" fillId="3" borderId="27" xfId="0" applyFont="1" applyFill="1" applyBorder="1" applyAlignment="1" applyProtection="1">
      <alignment vertical="center" shrinkToFit="1"/>
      <protection hidden="1"/>
    </xf>
    <xf numFmtId="0" fontId="6" fillId="4" borderId="25" xfId="0" applyFont="1" applyFill="1" applyBorder="1" applyAlignment="1" applyProtection="1">
      <alignment vertical="center" shrinkToFit="1"/>
      <protection hidden="1"/>
    </xf>
    <xf numFmtId="0" fontId="6" fillId="4" borderId="26" xfId="0" applyFont="1" applyFill="1" applyBorder="1" applyAlignment="1" applyProtection="1">
      <alignment vertical="center" shrinkToFit="1"/>
      <protection hidden="1"/>
    </xf>
    <xf numFmtId="0" fontId="6" fillId="4" borderId="27" xfId="0" applyFont="1" applyFill="1" applyBorder="1" applyAlignment="1" applyProtection="1">
      <alignment vertical="center" shrinkToFit="1"/>
      <protection hidden="1"/>
    </xf>
    <xf numFmtId="0" fontId="2" fillId="3" borderId="28" xfId="0" applyFont="1" applyFill="1" applyBorder="1" applyAlignment="1" applyProtection="1">
      <alignment vertical="center" shrinkToFit="1"/>
      <protection hidden="1"/>
    </xf>
    <xf numFmtId="0" fontId="2" fillId="3" borderId="29" xfId="0" applyFont="1" applyFill="1" applyBorder="1" applyAlignment="1" applyProtection="1">
      <alignment vertical="center" shrinkToFit="1"/>
      <protection hidden="1"/>
    </xf>
    <xf numFmtId="0" fontId="2" fillId="3" borderId="30" xfId="0" applyFont="1" applyFill="1" applyBorder="1" applyAlignment="1" applyProtection="1">
      <alignment vertical="center" shrinkToFi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6" borderId="18" xfId="0" applyFont="1" applyFill="1" applyBorder="1" applyAlignment="1" applyProtection="1">
      <alignment horizontal="center" vertical="center" textRotation="90"/>
      <protection hidden="1"/>
    </xf>
    <xf numFmtId="0" fontId="5" fillId="6" borderId="19" xfId="0" applyFont="1" applyFill="1" applyBorder="1" applyAlignment="1" applyProtection="1">
      <alignment horizontal="center" vertical="center" textRotation="90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4" fillId="0" borderId="7" xfId="0" applyFont="1" applyBorder="1" applyAlignment="1" applyProtection="1">
      <alignment horizontal="right" vertical="center" shrinkToFit="1"/>
      <protection hidden="1"/>
    </xf>
    <xf numFmtId="0" fontId="4" fillId="0" borderId="8" xfId="0" applyFont="1" applyBorder="1" applyAlignment="1" applyProtection="1">
      <alignment horizontal="right" vertical="center" shrinkToFit="1"/>
      <protection hidden="1"/>
    </xf>
    <xf numFmtId="0" fontId="4" fillId="0" borderId="10" xfId="0" applyFont="1" applyBorder="1" applyAlignment="1" applyProtection="1">
      <alignment horizontal="right" vertical="center"/>
      <protection hidden="1"/>
    </xf>
    <xf numFmtId="0" fontId="4" fillId="0" borderId="7" xfId="0" applyFont="1" applyBorder="1" applyAlignment="1" applyProtection="1">
      <alignment horizontal="right" vertical="center"/>
      <protection hidden="1"/>
    </xf>
    <xf numFmtId="0" fontId="5" fillId="2" borderId="1" xfId="0" applyFont="1" applyFill="1" applyBorder="1" applyAlignment="1" applyProtection="1">
      <alignment horizontal="right" vertical="center" shrinkToFit="1"/>
      <protection hidden="1"/>
    </xf>
    <xf numFmtId="0" fontId="5" fillId="2" borderId="2" xfId="0" applyFont="1" applyFill="1" applyBorder="1" applyAlignment="1" applyProtection="1">
      <alignment horizontal="right" vertical="center" shrinkToFit="1"/>
      <protection hidden="1"/>
    </xf>
    <xf numFmtId="0" fontId="5" fillId="2" borderId="4" xfId="0" applyFont="1" applyFill="1" applyBorder="1" applyAlignment="1" applyProtection="1">
      <alignment horizontal="right" vertical="center" shrinkToFit="1"/>
      <protection hidden="1"/>
    </xf>
    <xf numFmtId="0" fontId="5" fillId="2" borderId="5" xfId="0" applyFont="1" applyFill="1" applyBorder="1" applyAlignment="1" applyProtection="1">
      <alignment horizontal="right" vertical="center" shrinkToFit="1"/>
      <protection hidden="1"/>
    </xf>
    <xf numFmtId="2" fontId="5" fillId="2" borderId="2" xfId="0" applyNumberFormat="1" applyFont="1" applyFill="1" applyBorder="1" applyAlignment="1" applyProtection="1">
      <alignment horizontal="left" vertical="center" shrinkToFit="1"/>
      <protection hidden="1"/>
    </xf>
    <xf numFmtId="2" fontId="5" fillId="2" borderId="3" xfId="0" applyNumberFormat="1" applyFont="1" applyFill="1" applyBorder="1" applyAlignment="1" applyProtection="1">
      <alignment horizontal="left" vertical="center" shrinkToFi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3" fillId="0" borderId="16" xfId="0" applyFont="1" applyFill="1" applyBorder="1" applyAlignment="1" applyProtection="1">
      <alignment horizontal="left" vertical="center"/>
      <protection hidden="1"/>
    </xf>
    <xf numFmtId="0" fontId="3" fillId="0" borderId="20" xfId="0" applyFont="1" applyFill="1" applyBorder="1" applyAlignment="1" applyProtection="1">
      <alignment horizontal="left" vertical="center"/>
      <protection hidden="1"/>
    </xf>
    <xf numFmtId="0" fontId="3" fillId="8" borderId="20" xfId="0" applyFont="1" applyFill="1" applyBorder="1" applyAlignment="1" applyProtection="1">
      <alignment horizontal="left" vertical="center"/>
      <protection locked="0"/>
    </xf>
    <xf numFmtId="0" fontId="3" fillId="8" borderId="21" xfId="0" applyFont="1" applyFill="1" applyBorder="1" applyAlignment="1" applyProtection="1">
      <alignment horizontal="left" vertical="center"/>
      <protection locked="0"/>
    </xf>
    <xf numFmtId="0" fontId="3" fillId="8" borderId="16" xfId="0" applyFont="1" applyFill="1" applyBorder="1" applyAlignment="1" applyProtection="1">
      <alignment horizontal="left" vertical="center"/>
      <protection locked="0"/>
    </xf>
    <xf numFmtId="0" fontId="3" fillId="8" borderId="19" xfId="0" applyFont="1" applyFill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hidden="1"/>
    </xf>
    <xf numFmtId="0" fontId="3" fillId="0" borderId="23" xfId="0" applyFont="1" applyBorder="1" applyAlignment="1" applyProtection="1">
      <alignment horizontal="left" vertical="center"/>
      <protection hidden="1"/>
    </xf>
    <xf numFmtId="0" fontId="3" fillId="0" borderId="24" xfId="0" applyFont="1" applyBorder="1" applyAlignment="1" applyProtection="1">
      <alignment horizontal="left" vertical="center"/>
      <protection hidden="1"/>
    </xf>
    <xf numFmtId="0" fontId="3" fillId="0" borderId="25" xfId="0" applyFont="1" applyBorder="1" applyAlignment="1" applyProtection="1">
      <alignment horizontal="left" vertical="center"/>
      <protection hidden="1"/>
    </xf>
    <xf numFmtId="0" fontId="3" fillId="0" borderId="26" xfId="0" applyFont="1" applyBorder="1" applyAlignment="1" applyProtection="1">
      <alignment horizontal="left" vertical="center"/>
      <protection hidden="1"/>
    </xf>
    <xf numFmtId="0" fontId="3" fillId="0" borderId="27" xfId="0" applyFont="1" applyBorder="1" applyAlignment="1" applyProtection="1">
      <alignment horizontal="left" vertical="center"/>
      <protection hidden="1"/>
    </xf>
    <xf numFmtId="0" fontId="3" fillId="0" borderId="28" xfId="0" applyFont="1" applyBorder="1" applyAlignment="1" applyProtection="1">
      <alignment horizontal="left" vertical="center"/>
      <protection hidden="1"/>
    </xf>
    <xf numFmtId="0" fontId="3" fillId="0" borderId="29" xfId="0" applyFont="1" applyBorder="1" applyAlignment="1" applyProtection="1">
      <alignment horizontal="left" vertical="center"/>
      <protection hidden="1"/>
    </xf>
    <xf numFmtId="0" fontId="3" fillId="0" borderId="30" xfId="0" applyFont="1" applyBorder="1" applyAlignment="1" applyProtection="1">
      <alignment horizontal="left" vertical="center"/>
      <protection hidden="1"/>
    </xf>
    <xf numFmtId="0" fontId="3" fillId="8" borderId="17" xfId="0" applyFont="1" applyFill="1" applyBorder="1" applyAlignment="1" applyProtection="1">
      <alignment horizontal="left" vertical="center"/>
      <protection locked="0"/>
    </xf>
    <xf numFmtId="0" fontId="3" fillId="8" borderId="18" xfId="0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left" vertical="center" wrapText="1" shrinkToFit="1"/>
      <protection hidden="1"/>
    </xf>
    <xf numFmtId="0" fontId="4" fillId="0" borderId="0" xfId="0" applyFont="1" applyAlignment="1" applyProtection="1">
      <alignment horizontal="left" vertical="top" wrapText="1" shrinkToFit="1"/>
      <protection hidden="1"/>
    </xf>
    <xf numFmtId="0" fontId="2" fillId="6" borderId="22" xfId="0" applyFont="1" applyFill="1" applyBorder="1" applyAlignment="1" applyProtection="1">
      <alignment horizontal="left" vertical="top"/>
      <protection hidden="1"/>
    </xf>
    <xf numFmtId="0" fontId="2" fillId="6" borderId="23" xfId="0" applyFont="1" applyFill="1" applyBorder="1" applyAlignment="1" applyProtection="1">
      <alignment horizontal="left" vertical="top"/>
      <protection hidden="1"/>
    </xf>
    <xf numFmtId="0" fontId="2" fillId="6" borderId="24" xfId="0" applyFont="1" applyFill="1" applyBorder="1" applyAlignment="1" applyProtection="1">
      <alignment horizontal="left" vertical="top"/>
      <protection hidden="1"/>
    </xf>
    <xf numFmtId="0" fontId="4" fillId="0" borderId="12" xfId="0" applyFont="1" applyBorder="1" applyAlignment="1" applyProtection="1">
      <alignment horizontal="right" vertical="center"/>
      <protection hidden="1"/>
    </xf>
    <xf numFmtId="0" fontId="4" fillId="0" borderId="8" xfId="0" applyFont="1" applyBorder="1" applyAlignment="1" applyProtection="1">
      <alignment horizontal="right" vertical="center"/>
      <protection hidden="1"/>
    </xf>
    <xf numFmtId="0" fontId="5" fillId="2" borderId="5" xfId="0" applyFont="1" applyFill="1" applyBorder="1" applyAlignment="1" applyProtection="1">
      <alignment horizontal="left" vertical="center" shrinkToFit="1"/>
      <protection hidden="1"/>
    </xf>
    <xf numFmtId="0" fontId="5" fillId="2" borderId="6" xfId="0" applyFont="1" applyFill="1" applyBorder="1" applyAlignment="1" applyProtection="1">
      <alignment horizontal="left" vertical="center" shrinkToFit="1"/>
      <protection hidden="1"/>
    </xf>
    <xf numFmtId="0" fontId="4" fillId="0" borderId="14" xfId="0" applyFont="1" applyBorder="1" applyAlignment="1" applyProtection="1">
      <alignment horizontal="right" vertical="center"/>
      <protection hidden="1"/>
    </xf>
    <xf numFmtId="0" fontId="4" fillId="0" borderId="9" xfId="0" applyFont="1" applyBorder="1" applyAlignment="1" applyProtection="1">
      <alignment horizontal="right" vertical="center"/>
      <protection hidden="1"/>
    </xf>
    <xf numFmtId="0" fontId="2" fillId="6" borderId="25" xfId="0" applyFont="1" applyFill="1" applyBorder="1" applyAlignment="1" applyProtection="1">
      <alignment vertical="center" wrapText="1"/>
      <protection hidden="1"/>
    </xf>
    <xf numFmtId="0" fontId="2" fillId="6" borderId="26" xfId="0" applyFont="1" applyFill="1" applyBorder="1" applyAlignment="1" applyProtection="1">
      <alignment vertical="center" wrapText="1"/>
      <protection hidden="1"/>
    </xf>
    <xf numFmtId="0" fontId="2" fillId="6" borderId="27" xfId="0" applyFont="1" applyFill="1" applyBorder="1" applyAlignment="1" applyProtection="1">
      <alignment vertical="center" wrapText="1"/>
      <protection hidden="1"/>
    </xf>
    <xf numFmtId="0" fontId="2" fillId="5" borderId="25" xfId="0" applyFont="1" applyFill="1" applyBorder="1" applyAlignment="1" applyProtection="1">
      <alignment vertical="center"/>
      <protection hidden="1"/>
    </xf>
    <xf numFmtId="0" fontId="2" fillId="5" borderId="26" xfId="0" applyFont="1" applyFill="1" applyBorder="1" applyAlignment="1" applyProtection="1">
      <alignment vertical="center"/>
      <protection hidden="1"/>
    </xf>
    <xf numFmtId="0" fontId="2" fillId="5" borderId="27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</cellXfs>
  <cellStyles count="2">
    <cellStyle name="Normal" xfId="0" builtinId="0"/>
    <cellStyle name="Normal 2" xfId="1"/>
  </cellStyles>
  <dxfs count="16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'9A'!$C$8:$C$12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'9A'!$E$8:$E$12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'9A'!$C$8:$C$12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'9A'!$F$8:$F$12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'9A'!$C$8:$C$12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'9A'!$G$8:$G$12</c:f>
              <c:numCache>
                <c:formatCode>General</c:formatCode>
                <c:ptCount val="5"/>
                <c:pt idx="0">
                  <c:v>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8160384"/>
        <c:axId val="197833792"/>
      </c:barChart>
      <c:catAx>
        <c:axId val="198160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197833792"/>
        <c:crosses val="autoZero"/>
        <c:auto val="1"/>
        <c:lblAlgn val="ctr"/>
        <c:lblOffset val="100"/>
        <c:noMultiLvlLbl val="0"/>
      </c:catAx>
      <c:valAx>
        <c:axId val="19783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160384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'10E'!$C$8:$C$12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'10E'!$E$8:$E$12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'10E'!$C$8:$C$12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'10E'!$F$8:$F$12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'10E'!$C$8:$C$12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'10E'!$G$8:$G$12</c:f>
              <c:numCache>
                <c:formatCode>General</c:formatCode>
                <c:ptCount val="5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1713152"/>
        <c:axId val="200899328"/>
      </c:barChart>
      <c:catAx>
        <c:axId val="201713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200899328"/>
        <c:crosses val="autoZero"/>
        <c:auto val="1"/>
        <c:lblAlgn val="ctr"/>
        <c:lblOffset val="100"/>
        <c:noMultiLvlLbl val="0"/>
      </c:catAx>
      <c:valAx>
        <c:axId val="200899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713152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'11A'!$C$8:$C$12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'11A'!$E$8:$E$12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'11A'!$C$8:$C$12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'11A'!$F$8:$F$12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'11A'!$C$8:$C$12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'11A'!$G$8:$G$12</c:f>
              <c:numCache>
                <c:formatCode>General</c:formatCode>
                <c:ptCount val="5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2383872"/>
        <c:axId val="201238208"/>
      </c:barChart>
      <c:catAx>
        <c:axId val="202383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201238208"/>
        <c:crosses val="autoZero"/>
        <c:auto val="1"/>
        <c:lblAlgn val="ctr"/>
        <c:lblOffset val="100"/>
        <c:noMultiLvlLbl val="0"/>
      </c:catAx>
      <c:valAx>
        <c:axId val="20123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383872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'11B'!$C$8:$C$12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'11B'!$E$8:$E$12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'11B'!$C$8:$C$12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'11B'!$F$8:$F$12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'11B'!$C$8:$C$12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'11B'!$G$8:$G$12</c:f>
              <c:numCache>
                <c:formatCode>General</c:formatCode>
                <c:ptCount val="5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2232320"/>
        <c:axId val="201241088"/>
      </c:barChart>
      <c:catAx>
        <c:axId val="202232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201241088"/>
        <c:crosses val="autoZero"/>
        <c:auto val="1"/>
        <c:lblAlgn val="ctr"/>
        <c:lblOffset val="100"/>
        <c:noMultiLvlLbl val="0"/>
      </c:catAx>
      <c:valAx>
        <c:axId val="20124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232320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'11C'!$C$8:$C$12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'11C'!$E$8:$E$12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'11C'!$C$8:$C$12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'11C'!$F$8:$F$12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'11C'!$C$8:$C$12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'11C'!$G$8:$G$12</c:f>
              <c:numCache>
                <c:formatCode>General</c:formatCode>
                <c:ptCount val="5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2386944"/>
        <c:axId val="201243968"/>
      </c:barChart>
      <c:catAx>
        <c:axId val="202386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201243968"/>
        <c:crosses val="autoZero"/>
        <c:auto val="1"/>
        <c:lblAlgn val="ctr"/>
        <c:lblOffset val="100"/>
        <c:noMultiLvlLbl val="0"/>
      </c:catAx>
      <c:valAx>
        <c:axId val="201243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386944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'11D'!$C$8:$C$12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'11D'!$E$8:$E$12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'11D'!$C$8:$C$12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'11D'!$F$8:$F$12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'11D'!$C$8:$C$12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'11D'!$G$8:$G$12</c:f>
              <c:numCache>
                <c:formatCode>General</c:formatCode>
                <c:ptCount val="5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2464768"/>
        <c:axId val="202606848"/>
      </c:barChart>
      <c:catAx>
        <c:axId val="202464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202606848"/>
        <c:crosses val="autoZero"/>
        <c:auto val="1"/>
        <c:lblAlgn val="ctr"/>
        <c:lblOffset val="100"/>
        <c:noMultiLvlLbl val="0"/>
      </c:catAx>
      <c:valAx>
        <c:axId val="202606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464768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'11E'!$C$8:$C$12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'11E'!$E$8:$E$12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'11E'!$C$8:$C$12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'11E'!$F$8:$F$12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'11E'!$C$8:$C$12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'11E'!$G$8:$G$12</c:f>
              <c:numCache>
                <c:formatCode>General</c:formatCode>
                <c:ptCount val="5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3023872"/>
        <c:axId val="202609728"/>
      </c:barChart>
      <c:catAx>
        <c:axId val="203023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202609728"/>
        <c:crosses val="autoZero"/>
        <c:auto val="1"/>
        <c:lblAlgn val="ctr"/>
        <c:lblOffset val="100"/>
        <c:noMultiLvlLbl val="0"/>
      </c:catAx>
      <c:valAx>
        <c:axId val="202609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023872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'12A'!$C$8:$C$12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'12A'!$E$8:$E$12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'12A'!$C$8:$C$12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'12A'!$F$8:$F$12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'12A'!$C$8:$C$12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'12A'!$G$8:$G$12</c:f>
              <c:numCache>
                <c:formatCode>General</c:formatCode>
                <c:ptCount val="5"/>
                <c:pt idx="0">
                  <c:v>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3411968"/>
        <c:axId val="203268096"/>
      </c:barChart>
      <c:catAx>
        <c:axId val="203411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203268096"/>
        <c:crosses val="autoZero"/>
        <c:auto val="1"/>
        <c:lblAlgn val="ctr"/>
        <c:lblOffset val="100"/>
        <c:noMultiLvlLbl val="0"/>
      </c:catAx>
      <c:valAx>
        <c:axId val="203268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411968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'12B'!$C$8:$C$12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'12B'!$E$8:$E$12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'12B'!$C$8:$C$12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'12B'!$F$8:$F$12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'12B'!$C$8:$C$12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'12B'!$G$8:$G$12</c:f>
              <c:numCache>
                <c:formatCode>General</c:formatCode>
                <c:ptCount val="5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3415040"/>
        <c:axId val="203270976"/>
      </c:barChart>
      <c:catAx>
        <c:axId val="203415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203270976"/>
        <c:crosses val="autoZero"/>
        <c:auto val="1"/>
        <c:lblAlgn val="ctr"/>
        <c:lblOffset val="100"/>
        <c:noMultiLvlLbl val="0"/>
      </c:catAx>
      <c:valAx>
        <c:axId val="203270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415040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'12C'!$C$8:$C$12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'12C'!$E$8:$E$12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'12C'!$C$8:$C$12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'12C'!$F$8:$F$12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'12C'!$C$8:$C$12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'12C'!$G$8:$G$12</c:f>
              <c:numCache>
                <c:formatCode>General</c:formatCode>
                <c:ptCount val="5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3746304"/>
        <c:axId val="203273856"/>
      </c:barChart>
      <c:catAx>
        <c:axId val="203746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203273856"/>
        <c:crosses val="autoZero"/>
        <c:auto val="1"/>
        <c:lblAlgn val="ctr"/>
        <c:lblOffset val="100"/>
        <c:noMultiLvlLbl val="0"/>
      </c:catAx>
      <c:valAx>
        <c:axId val="203273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746304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'12D'!$C$8:$C$12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'12D'!$E$8:$E$12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'12D'!$C$8:$C$12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'12D'!$F$8:$F$12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'12D'!$C$8:$C$12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'12D'!$G$8:$G$12</c:f>
              <c:numCache>
                <c:formatCode>General</c:formatCode>
                <c:ptCount val="5"/>
                <c:pt idx="0">
                  <c:v>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3922944"/>
        <c:axId val="204161600"/>
      </c:barChart>
      <c:catAx>
        <c:axId val="203922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204161600"/>
        <c:crosses val="autoZero"/>
        <c:auto val="1"/>
        <c:lblAlgn val="ctr"/>
        <c:lblOffset val="100"/>
        <c:noMultiLvlLbl val="0"/>
      </c:catAx>
      <c:valAx>
        <c:axId val="204161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922944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'9B'!$C$8:$C$12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'9B'!$E$8:$E$12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'9B'!$C$8:$C$12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'9B'!$F$8:$F$12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'9B'!$C$8:$C$12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'9B'!$G$8:$G$12</c:f>
              <c:numCache>
                <c:formatCode>General</c:formatCode>
                <c:ptCount val="5"/>
                <c:pt idx="0">
                  <c:v>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8163456"/>
        <c:axId val="198270976"/>
      </c:barChart>
      <c:catAx>
        <c:axId val="198163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198270976"/>
        <c:crosses val="autoZero"/>
        <c:auto val="1"/>
        <c:lblAlgn val="ctr"/>
        <c:lblOffset val="100"/>
        <c:noMultiLvlLbl val="0"/>
      </c:catAx>
      <c:valAx>
        <c:axId val="198270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163456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'12E'!$C$8:$C$12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'12E'!$E$8:$E$12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'12E'!$C$8:$C$12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'12E'!$F$8:$F$12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'12E'!$C$8:$C$12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'12E'!$G$8:$G$12</c:f>
              <c:numCache>
                <c:formatCode>General</c:formatCode>
                <c:ptCount val="5"/>
                <c:pt idx="0">
                  <c:v>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398592"/>
        <c:axId val="204164480"/>
      </c:barChart>
      <c:catAx>
        <c:axId val="204398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204164480"/>
        <c:crosses val="autoZero"/>
        <c:auto val="1"/>
        <c:lblAlgn val="ctr"/>
        <c:lblOffset val="100"/>
        <c:noMultiLvlLbl val="0"/>
      </c:catAx>
      <c:valAx>
        <c:axId val="204164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398592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'9C'!$C$8:$C$12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'9C'!$E$8:$E$12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'9C'!$C$8:$C$12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'9C'!$F$8:$F$12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'9C'!$C$8:$C$12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'9C'!$G$8:$G$12</c:f>
              <c:numCache>
                <c:formatCode>General</c:formatCode>
                <c:ptCount val="5"/>
                <c:pt idx="0">
                  <c:v>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9852032"/>
        <c:axId val="198273856"/>
      </c:barChart>
      <c:catAx>
        <c:axId val="199852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198273856"/>
        <c:crosses val="autoZero"/>
        <c:auto val="1"/>
        <c:lblAlgn val="ctr"/>
        <c:lblOffset val="100"/>
        <c:noMultiLvlLbl val="0"/>
      </c:catAx>
      <c:valAx>
        <c:axId val="198273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852032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'9D'!$C$8:$C$12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'9D'!$E$8:$E$12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'9D'!$C$8:$C$12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'9D'!$F$8:$F$12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'9D'!$C$8:$C$12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'9D'!$G$8:$G$12</c:f>
              <c:numCache>
                <c:formatCode>General</c:formatCode>
                <c:ptCount val="5"/>
                <c:pt idx="0">
                  <c:v>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9855104"/>
        <c:axId val="198276736"/>
      </c:barChart>
      <c:catAx>
        <c:axId val="199855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198276736"/>
        <c:crosses val="autoZero"/>
        <c:auto val="1"/>
        <c:lblAlgn val="ctr"/>
        <c:lblOffset val="100"/>
        <c:noMultiLvlLbl val="0"/>
      </c:catAx>
      <c:valAx>
        <c:axId val="19827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855104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'9E'!$C$8:$C$12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'9E'!$E$8:$E$12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'9E'!$C$8:$C$12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'9E'!$F$8:$F$12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'9E'!$C$8:$C$12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'9E'!$G$8:$G$12</c:f>
              <c:numCache>
                <c:formatCode>General</c:formatCode>
                <c:ptCount val="5"/>
                <c:pt idx="0">
                  <c:v>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929920"/>
        <c:axId val="199656000"/>
      </c:barChart>
      <c:catAx>
        <c:axId val="174929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199656000"/>
        <c:crosses val="autoZero"/>
        <c:auto val="1"/>
        <c:lblAlgn val="ctr"/>
        <c:lblOffset val="100"/>
        <c:noMultiLvlLbl val="0"/>
      </c:catAx>
      <c:valAx>
        <c:axId val="199656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929920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'10A'!$C$8:$C$12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'10A'!$E$8:$E$12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'10A'!$C$8:$C$12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'10A'!$F$8:$F$12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'10A'!$C$8:$C$12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'10A'!$G$8:$G$12</c:f>
              <c:numCache>
                <c:formatCode>General</c:formatCode>
                <c:ptCount val="5"/>
                <c:pt idx="0">
                  <c:v>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1008640"/>
        <c:axId val="199658880"/>
      </c:barChart>
      <c:catAx>
        <c:axId val="201008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199658880"/>
        <c:crosses val="autoZero"/>
        <c:auto val="1"/>
        <c:lblAlgn val="ctr"/>
        <c:lblOffset val="100"/>
        <c:noMultiLvlLbl val="0"/>
      </c:catAx>
      <c:valAx>
        <c:axId val="199658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008640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'10B'!$C$8:$C$12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'10B'!$E$8:$E$12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'10B'!$C$8:$C$12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'10B'!$F$8:$F$12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'10B'!$C$8:$C$12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'10B'!$G$8:$G$12</c:f>
              <c:numCache>
                <c:formatCode>General</c:formatCode>
                <c:ptCount val="5"/>
                <c:pt idx="0">
                  <c:v>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0752128"/>
        <c:axId val="199661760"/>
      </c:barChart>
      <c:catAx>
        <c:axId val="200752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199661760"/>
        <c:crosses val="autoZero"/>
        <c:auto val="1"/>
        <c:lblAlgn val="ctr"/>
        <c:lblOffset val="100"/>
        <c:noMultiLvlLbl val="0"/>
      </c:catAx>
      <c:valAx>
        <c:axId val="199661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752128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'10C'!$C$8:$C$12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'10C'!$E$8:$E$12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'10C'!$C$8:$C$12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'10C'!$F$8:$F$12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'10C'!$C$8:$C$12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'10C'!$G$8:$G$12</c:f>
              <c:numCache>
                <c:formatCode>General</c:formatCode>
                <c:ptCount val="5"/>
                <c:pt idx="0">
                  <c:v>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1098752"/>
        <c:axId val="200893568"/>
      </c:barChart>
      <c:catAx>
        <c:axId val="201098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200893568"/>
        <c:crosses val="autoZero"/>
        <c:auto val="1"/>
        <c:lblAlgn val="ctr"/>
        <c:lblOffset val="100"/>
        <c:noMultiLvlLbl val="0"/>
      </c:catAx>
      <c:valAx>
        <c:axId val="20089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098752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'10D'!$C$8:$C$12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'10D'!$E$8:$E$12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'10D'!$C$8:$C$12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'10D'!$F$8:$F$12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'10D'!$C$8:$C$12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'10D'!$G$8:$G$12</c:f>
              <c:numCache>
                <c:formatCode>General</c:formatCode>
                <c:ptCount val="5"/>
                <c:pt idx="0">
                  <c:v>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1290752"/>
        <c:axId val="200896448"/>
      </c:barChart>
      <c:catAx>
        <c:axId val="201290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200896448"/>
        <c:crosses val="autoZero"/>
        <c:auto val="1"/>
        <c:lblAlgn val="ctr"/>
        <c:lblOffset val="100"/>
        <c:noMultiLvlLbl val="0"/>
      </c:catAx>
      <c:valAx>
        <c:axId val="20089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290752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I19" sqref="I19"/>
    </sheetView>
  </sheetViews>
  <sheetFormatPr defaultRowHeight="15"/>
  <cols>
    <col min="2" max="2" width="5" style="40" customWidth="1"/>
    <col min="3" max="3" width="33.28515625" style="41" customWidth="1"/>
    <col min="5" max="5" width="25.85546875" customWidth="1"/>
  </cols>
  <sheetData>
    <row r="1" spans="2:5" ht="15.75" thickBot="1"/>
    <row r="2" spans="2:5">
      <c r="B2" s="42">
        <v>1</v>
      </c>
      <c r="C2" s="43" t="s">
        <v>60</v>
      </c>
      <c r="D2" s="44"/>
      <c r="E2" s="45"/>
    </row>
    <row r="3" spans="2:5">
      <c r="B3" s="46"/>
      <c r="C3" s="47" t="s">
        <v>50</v>
      </c>
      <c r="D3" s="48"/>
      <c r="E3" s="49"/>
    </row>
    <row r="4" spans="2:5">
      <c r="B4" s="46"/>
      <c r="C4" s="47" t="s">
        <v>51</v>
      </c>
      <c r="D4" s="48"/>
      <c r="E4" s="49"/>
    </row>
    <row r="5" spans="2:5">
      <c r="B5" s="46"/>
      <c r="C5" s="47" t="s">
        <v>52</v>
      </c>
      <c r="D5" s="48"/>
      <c r="E5" s="49"/>
    </row>
    <row r="6" spans="2:5">
      <c r="B6" s="46"/>
      <c r="C6" s="47" t="s">
        <v>53</v>
      </c>
      <c r="D6" s="48"/>
      <c r="E6" s="49"/>
    </row>
    <row r="7" spans="2:5">
      <c r="B7" s="46"/>
      <c r="C7" s="47" t="s">
        <v>54</v>
      </c>
      <c r="D7" s="48"/>
      <c r="E7" s="49"/>
    </row>
    <row r="8" spans="2:5">
      <c r="B8" s="46"/>
      <c r="C8" s="47" t="s">
        <v>55</v>
      </c>
      <c r="D8" s="48"/>
      <c r="E8" s="49"/>
    </row>
    <row r="9" spans="2:5" ht="15.75" thickBot="1">
      <c r="B9" s="50"/>
      <c r="C9" s="51" t="s">
        <v>56</v>
      </c>
      <c r="D9" s="52"/>
      <c r="E9" s="53"/>
    </row>
    <row r="10" spans="2:5">
      <c r="B10" s="54">
        <v>2</v>
      </c>
      <c r="C10" s="55" t="s">
        <v>57</v>
      </c>
      <c r="D10" s="56"/>
      <c r="E10" s="57"/>
    </row>
    <row r="11" spans="2:5">
      <c r="B11" s="54"/>
      <c r="C11" s="55" t="s">
        <v>58</v>
      </c>
      <c r="D11" s="56"/>
      <c r="E11" s="57"/>
    </row>
    <row r="12" spans="2:5" ht="15.75" thickBot="1">
      <c r="B12" s="58"/>
      <c r="C12" s="59" t="s">
        <v>59</v>
      </c>
      <c r="D12" s="60"/>
      <c r="E12" s="61"/>
    </row>
    <row r="13" spans="2:5">
      <c r="B13" s="62">
        <v>3</v>
      </c>
      <c r="C13" s="63" t="s">
        <v>61</v>
      </c>
      <c r="D13" s="64"/>
      <c r="E13" s="65"/>
    </row>
    <row r="14" spans="2:5">
      <c r="B14" s="62"/>
      <c r="C14" s="63" t="s">
        <v>62</v>
      </c>
      <c r="D14" s="64"/>
      <c r="E14" s="65"/>
    </row>
    <row r="15" spans="2:5">
      <c r="B15" s="62"/>
      <c r="C15" s="63" t="s">
        <v>63</v>
      </c>
      <c r="D15" s="64"/>
      <c r="E15" s="65"/>
    </row>
    <row r="16" spans="2:5">
      <c r="B16" s="62"/>
      <c r="C16" s="63" t="s">
        <v>64</v>
      </c>
      <c r="D16" s="64" t="s">
        <v>49</v>
      </c>
      <c r="E16" s="65" t="s">
        <v>65</v>
      </c>
    </row>
    <row r="17" spans="1:6">
      <c r="B17" s="62"/>
      <c r="C17" s="63"/>
      <c r="D17" s="64" t="s">
        <v>66</v>
      </c>
      <c r="E17" s="65" t="s">
        <v>67</v>
      </c>
    </row>
    <row r="18" spans="1:6" ht="15.75" thickBot="1">
      <c r="B18" s="66"/>
      <c r="C18" s="67"/>
      <c r="D18" s="68" t="s">
        <v>68</v>
      </c>
      <c r="E18" s="69" t="s">
        <v>69</v>
      </c>
    </row>
    <row r="19" spans="1:6" ht="15.75" thickBot="1">
      <c r="B19" s="70">
        <v>4</v>
      </c>
      <c r="C19" s="71" t="s">
        <v>35</v>
      </c>
      <c r="D19" s="72"/>
      <c r="E19" s="73"/>
    </row>
    <row r="21" spans="1:6" ht="15.75" thickBot="1"/>
    <row r="22" spans="1:6" ht="31.15" customHeight="1" thickBot="1">
      <c r="A22" s="76" t="s">
        <v>70</v>
      </c>
      <c r="B22" s="77"/>
      <c r="C22" s="77"/>
      <c r="D22" s="77"/>
      <c r="E22" s="77"/>
      <c r="F22" s="78"/>
    </row>
  </sheetData>
  <mergeCells count="1">
    <mergeCell ref="A22:F2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311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COUNTA($B$29:$B$57)-COUNTIF($D$29:$D$57,"G")-COUNTIF($D$29:$D$57,"K")</f>
        <v>29</v>
      </c>
      <c r="M7" s="93" t="s">
        <v>20</v>
      </c>
      <c r="N7" s="93"/>
      <c r="O7" s="28">
        <f>IF($L$7=0,"",AVERAGE(O29:O57))</f>
        <v>0</v>
      </c>
    </row>
    <row r="8" spans="1:15" ht="15.75">
      <c r="C8" s="92" t="s">
        <v>14</v>
      </c>
      <c r="D8" s="92"/>
      <c r="E8" s="92"/>
      <c r="F8" s="92"/>
      <c r="G8" s="74">
        <f>COUNTIF($P$29:$P$57,1)</f>
        <v>29</v>
      </c>
      <c r="H8" s="1"/>
      <c r="I8" s="1"/>
      <c r="J8" s="127" t="s">
        <v>16</v>
      </c>
      <c r="K8" s="128"/>
      <c r="L8" s="12">
        <f>COUNTIF($P$29:$P$57,"&gt;1")</f>
        <v>0</v>
      </c>
      <c r="M8" s="94" t="s">
        <v>21</v>
      </c>
      <c r="N8" s="94"/>
      <c r="O8" s="29">
        <f>IF($L$7=0,"",MEDIAN(O29:O57))</f>
        <v>0</v>
      </c>
    </row>
    <row r="9" spans="1:15" ht="15.75">
      <c r="C9" s="92" t="s">
        <v>11</v>
      </c>
      <c r="D9" s="92"/>
      <c r="E9" s="92"/>
      <c r="F9" s="92"/>
      <c r="G9" s="74">
        <f>COUNTIF($P$29:$P$57,2)</f>
        <v>0</v>
      </c>
      <c r="H9" s="1"/>
      <c r="I9" s="1"/>
      <c r="J9" s="127" t="s">
        <v>17</v>
      </c>
      <c r="K9" s="128"/>
      <c r="L9" s="12">
        <f>COUNTIF($P$29:$P$57,"1")</f>
        <v>29</v>
      </c>
      <c r="M9" s="94" t="s">
        <v>22</v>
      </c>
      <c r="N9" s="94"/>
      <c r="O9" s="29">
        <f>IF($L$7=0,"",(LARGE(O29:O57,1)-SMALL(O29:O57,1)))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COUNTIF($P$29:$P$57,3)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IF($L$7=0,"",(STDEV(O29:O57)))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COUNTIF($P$29:$P$57,4)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COUNTIF($P$29:$P$57,5)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IF(E21="","",COUNTA(E29:E57))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29</v>
      </c>
      <c r="F23" s="17">
        <f t="shared" si="1"/>
        <v>29</v>
      </c>
      <c r="G23" s="17">
        <f t="shared" si="1"/>
        <v>29</v>
      </c>
      <c r="H23" s="17">
        <f t="shared" si="1"/>
        <v>29</v>
      </c>
      <c r="I23" s="17">
        <f t="shared" si="1"/>
        <v>29</v>
      </c>
      <c r="J23" s="17">
        <f t="shared" si="1"/>
        <v>29</v>
      </c>
      <c r="K23" s="17">
        <f t="shared" si="1"/>
        <v>29</v>
      </c>
      <c r="L23" s="17">
        <f t="shared" si="1"/>
        <v>29</v>
      </c>
      <c r="M23" s="17">
        <f t="shared" si="1"/>
        <v>29</v>
      </c>
      <c r="N23" s="17">
        <f t="shared" si="1"/>
        <v>29</v>
      </c>
      <c r="O23" s="18">
        <f>IF(O21=0,"",AVERAGE(E23:N23))</f>
        <v>29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IF($L$7=0,"",IF(E21="","",SUM(E29:E57)/$L$7))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306</v>
      </c>
      <c r="C29" s="37" t="s">
        <v>312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311</v>
      </c>
      <c r="C30" s="37" t="s">
        <v>313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7" si="5">IF(D30="G","",IF(D30="K","",IF(B30="","",SUM(E30:N30))))</f>
        <v>0</v>
      </c>
      <c r="P30" s="9">
        <f t="shared" ref="P30:P57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319</v>
      </c>
      <c r="C31" s="37" t="s">
        <v>314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321</v>
      </c>
      <c r="C32" s="37" t="s">
        <v>315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323</v>
      </c>
      <c r="C33" s="37" t="s">
        <v>316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327</v>
      </c>
      <c r="C34" s="37" t="s">
        <v>317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332</v>
      </c>
      <c r="C35" s="37" t="s">
        <v>318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346</v>
      </c>
      <c r="C36" s="37" t="s">
        <v>319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347</v>
      </c>
      <c r="C37" s="37" t="s">
        <v>320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350</v>
      </c>
      <c r="C38" s="37" t="s">
        <v>321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353</v>
      </c>
      <c r="C39" s="37" t="s">
        <v>322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366</v>
      </c>
      <c r="C40" s="37" t="s">
        <v>323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370</v>
      </c>
      <c r="C41" s="37" t="s">
        <v>324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379</v>
      </c>
      <c r="C42" s="37" t="s">
        <v>325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389</v>
      </c>
      <c r="C43" s="37" t="s">
        <v>326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393</v>
      </c>
      <c r="C44" s="37" t="s">
        <v>327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397</v>
      </c>
      <c r="C45" s="37" t="s">
        <v>328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399</v>
      </c>
      <c r="C46" s="37" t="s">
        <v>329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407</v>
      </c>
      <c r="C47" s="37" t="s">
        <v>330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413</v>
      </c>
      <c r="C48" s="37" t="s">
        <v>331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416</v>
      </c>
      <c r="C49" s="37" t="s">
        <v>332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425</v>
      </c>
      <c r="C50" s="37" t="s">
        <v>333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430</v>
      </c>
      <c r="C51" s="37" t="s">
        <v>334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435</v>
      </c>
      <c r="C52" s="37" t="s">
        <v>335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436</v>
      </c>
      <c r="C53" s="37" t="s">
        <v>336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437</v>
      </c>
      <c r="C54" s="37" t="s">
        <v>337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440</v>
      </c>
      <c r="C55" s="37" t="s">
        <v>338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56" spans="1:16" ht="12" customHeight="1">
      <c r="A56" s="23">
        <f>IF(B56="","",MAX($A$29:A55)+1)</f>
        <v>28</v>
      </c>
      <c r="B56" s="24">
        <v>444</v>
      </c>
      <c r="C56" s="37" t="s">
        <v>339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3">
        <f t="shared" si="5"/>
        <v>0</v>
      </c>
      <c r="P56" s="9">
        <f t="shared" si="6"/>
        <v>1</v>
      </c>
    </row>
    <row r="57" spans="1:16" ht="12" customHeight="1">
      <c r="A57" s="23">
        <f>IF(B57="","",MAX($A$29:A56)+1)</f>
        <v>29</v>
      </c>
      <c r="B57" s="24">
        <v>449</v>
      </c>
      <c r="C57" s="37" t="s">
        <v>340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3">
        <f t="shared" si="5"/>
        <v>0</v>
      </c>
      <c r="P57" s="9">
        <f t="shared" si="6"/>
        <v>1</v>
      </c>
    </row>
    <row r="58" spans="1:16">
      <c r="C58" s="75"/>
    </row>
    <row r="60" spans="1:16" ht="12" customHeight="1">
      <c r="A60" s="34"/>
      <c r="B60" s="34"/>
      <c r="C60" s="34"/>
      <c r="D60" s="74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35"/>
    </row>
    <row r="61" spans="1:16">
      <c r="A61" s="34"/>
      <c r="B61" s="34"/>
      <c r="C61" s="3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34"/>
    </row>
    <row r="69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95" priority="8">
      <formula>$O$21=100</formula>
    </cfRule>
  </conditionalFormatting>
  <conditionalFormatting sqref="A29:O57">
    <cfRule type="expression" dxfId="94" priority="5">
      <formula>$B29=""</formula>
    </cfRule>
  </conditionalFormatting>
  <conditionalFormatting sqref="E29:O57">
    <cfRule type="expression" dxfId="93" priority="6">
      <formula>E29&lt;E$21*0.5</formula>
    </cfRule>
  </conditionalFormatting>
  <conditionalFormatting sqref="E29:O57">
    <cfRule type="expression" dxfId="92" priority="7">
      <formula>E29&lt;E$21*0.7</formula>
    </cfRule>
  </conditionalFormatting>
  <conditionalFormatting sqref="E29:O57">
    <cfRule type="expression" dxfId="91" priority="3">
      <formula>$D29="G"</formula>
    </cfRule>
  </conditionalFormatting>
  <conditionalFormatting sqref="E29:O57">
    <cfRule type="expression" dxfId="90" priority="2">
      <formula>$D29="K"</formula>
    </cfRule>
  </conditionalFormatting>
  <conditionalFormatting sqref="E29:O57">
    <cfRule type="expression" dxfId="89" priority="4">
      <formula>E29&gt;=E$21*0.7</formula>
    </cfRule>
  </conditionalFormatting>
  <conditionalFormatting sqref="A29:O57">
    <cfRule type="expression" dxfId="88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341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COUNTA($B$29:$B$55)-COUNTIF($D$29:$D$55,"G")-COUNTIF($D$29:$D$55,"K")</f>
        <v>27</v>
      </c>
      <c r="M7" s="93" t="s">
        <v>20</v>
      </c>
      <c r="N7" s="93"/>
      <c r="O7" s="28">
        <f>IF($L$7=0,"",AVERAGE(O29:O55))</f>
        <v>0</v>
      </c>
    </row>
    <row r="8" spans="1:15" ht="15.75">
      <c r="C8" s="92" t="s">
        <v>14</v>
      </c>
      <c r="D8" s="92"/>
      <c r="E8" s="92"/>
      <c r="F8" s="92"/>
      <c r="G8" s="74">
        <f>COUNTIF($P$29:$P$55,1)</f>
        <v>27</v>
      </c>
      <c r="H8" s="1"/>
      <c r="I8" s="1"/>
      <c r="J8" s="127" t="s">
        <v>16</v>
      </c>
      <c r="K8" s="128"/>
      <c r="L8" s="12">
        <f>COUNTIF($P$29:$P$55,"&gt;1")</f>
        <v>0</v>
      </c>
      <c r="M8" s="94" t="s">
        <v>21</v>
      </c>
      <c r="N8" s="94"/>
      <c r="O8" s="29">
        <f>IF($L$7=0,"",MEDIAN(O29:O55))</f>
        <v>0</v>
      </c>
    </row>
    <row r="9" spans="1:15" ht="15.75">
      <c r="C9" s="92" t="s">
        <v>11</v>
      </c>
      <c r="D9" s="92"/>
      <c r="E9" s="92"/>
      <c r="F9" s="92"/>
      <c r="G9" s="74">
        <f>COUNTIF($P$29:$P$55,2)</f>
        <v>0</v>
      </c>
      <c r="H9" s="1"/>
      <c r="I9" s="1"/>
      <c r="J9" s="127" t="s">
        <v>17</v>
      </c>
      <c r="K9" s="128"/>
      <c r="L9" s="12">
        <f>COUNTIF($P$29:$P$55,"1")</f>
        <v>27</v>
      </c>
      <c r="M9" s="94" t="s">
        <v>22</v>
      </c>
      <c r="N9" s="94"/>
      <c r="O9" s="29">
        <f>IF($L$7=0,"",(LARGE(O29:O55,1)-SMALL(O29:O55,1)))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COUNTIF($P$29:$P$55,3)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IF($L$7=0,"",(STDEV(O29:O55)))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COUNTIF($P$29:$P$55,4)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COUNTIF($P$29:$P$55,5)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IF(E21="","",COUNTA(E29:E55))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27</v>
      </c>
      <c r="F23" s="17">
        <f t="shared" si="1"/>
        <v>27</v>
      </c>
      <c r="G23" s="17">
        <f t="shared" si="1"/>
        <v>27</v>
      </c>
      <c r="H23" s="17">
        <f t="shared" si="1"/>
        <v>27</v>
      </c>
      <c r="I23" s="17">
        <f t="shared" si="1"/>
        <v>27</v>
      </c>
      <c r="J23" s="17">
        <f t="shared" si="1"/>
        <v>27</v>
      </c>
      <c r="K23" s="17">
        <f t="shared" si="1"/>
        <v>27</v>
      </c>
      <c r="L23" s="17">
        <f t="shared" si="1"/>
        <v>27</v>
      </c>
      <c r="M23" s="17">
        <f t="shared" si="1"/>
        <v>27</v>
      </c>
      <c r="N23" s="17">
        <f t="shared" si="1"/>
        <v>27</v>
      </c>
      <c r="O23" s="18">
        <f>IF(O21=0,"",AVERAGE(E23:N23))</f>
        <v>27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IF($L$7=0,"",IF(E21="","",SUM(E29:E55)/$L$7))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303</v>
      </c>
      <c r="C29" s="37" t="s">
        <v>342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313</v>
      </c>
      <c r="C30" s="37" t="s">
        <v>343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5" si="5">IF(D30="G","",IF(D30="K","",IF(B30="","",SUM(E30:N30))))</f>
        <v>0</v>
      </c>
      <c r="P30" s="9">
        <f t="shared" ref="P30:P55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326</v>
      </c>
      <c r="C31" s="37" t="s">
        <v>344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329</v>
      </c>
      <c r="C32" s="37" t="s">
        <v>345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331</v>
      </c>
      <c r="C33" s="37" t="s">
        <v>346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335</v>
      </c>
      <c r="C34" s="37" t="s">
        <v>347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339</v>
      </c>
      <c r="C35" s="37" t="s">
        <v>348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341</v>
      </c>
      <c r="C36" s="37" t="s">
        <v>349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352</v>
      </c>
      <c r="C37" s="37" t="s">
        <v>350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354</v>
      </c>
      <c r="C38" s="37" t="s">
        <v>351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357</v>
      </c>
      <c r="C39" s="37" t="s">
        <v>352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360</v>
      </c>
      <c r="C40" s="37" t="s">
        <v>353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361</v>
      </c>
      <c r="C41" s="37" t="s">
        <v>354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372</v>
      </c>
      <c r="C42" s="37" t="s">
        <v>355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373</v>
      </c>
      <c r="C43" s="37" t="s">
        <v>356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375</v>
      </c>
      <c r="C44" s="37" t="s">
        <v>357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376</v>
      </c>
      <c r="C45" s="37" t="s">
        <v>358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377</v>
      </c>
      <c r="C46" s="37" t="s">
        <v>359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392</v>
      </c>
      <c r="C47" s="37" t="s">
        <v>360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417</v>
      </c>
      <c r="C48" s="37" t="s">
        <v>361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419</v>
      </c>
      <c r="C49" s="37" t="s">
        <v>362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427</v>
      </c>
      <c r="C50" s="37" t="s">
        <v>363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429</v>
      </c>
      <c r="C51" s="37" t="s">
        <v>364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431</v>
      </c>
      <c r="C52" s="37" t="s">
        <v>365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434</v>
      </c>
      <c r="C53" s="37" t="s">
        <v>366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454</v>
      </c>
      <c r="C54" s="37" t="s">
        <v>367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455</v>
      </c>
      <c r="C55" s="37" t="s">
        <v>368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56" spans="1:16">
      <c r="C56" s="75"/>
    </row>
    <row r="58" spans="1:16" ht="12" customHeight="1">
      <c r="A58" s="34"/>
      <c r="B58" s="34"/>
      <c r="C58" s="34"/>
      <c r="D58" s="74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35"/>
    </row>
    <row r="59" spans="1:16">
      <c r="A59" s="34"/>
      <c r="B59" s="34"/>
      <c r="C59" s="3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34"/>
    </row>
    <row r="67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87" priority="8">
      <formula>$O$21=100</formula>
    </cfRule>
  </conditionalFormatting>
  <conditionalFormatting sqref="A29:O55">
    <cfRule type="expression" dxfId="86" priority="5">
      <formula>$B29=""</formula>
    </cfRule>
  </conditionalFormatting>
  <conditionalFormatting sqref="E29:O55">
    <cfRule type="expression" dxfId="85" priority="6">
      <formula>E29&lt;E$21*0.5</formula>
    </cfRule>
  </conditionalFormatting>
  <conditionalFormatting sqref="E29:O55">
    <cfRule type="expression" dxfId="84" priority="7">
      <formula>E29&lt;E$21*0.7</formula>
    </cfRule>
  </conditionalFormatting>
  <conditionalFormatting sqref="E29:O55">
    <cfRule type="expression" dxfId="83" priority="3">
      <formula>$D29="G"</formula>
    </cfRule>
  </conditionalFormatting>
  <conditionalFormatting sqref="E29:O55">
    <cfRule type="expression" dxfId="82" priority="2">
      <formula>$D29="K"</formula>
    </cfRule>
  </conditionalFormatting>
  <conditionalFormatting sqref="E29:O55">
    <cfRule type="expression" dxfId="81" priority="4">
      <formula>E29&gt;=E$21*0.7</formula>
    </cfRule>
  </conditionalFormatting>
  <conditionalFormatting sqref="A29:O55">
    <cfRule type="expression" dxfId="80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396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COUNTA($B$29:$B$55)-COUNTIF($D$29:$D$55,"G")-COUNTIF($D$29:$D$55,"K")</f>
        <v>27</v>
      </c>
      <c r="M7" s="93" t="s">
        <v>20</v>
      </c>
      <c r="N7" s="93"/>
      <c r="O7" s="28">
        <f>IF($L$7=0,"",AVERAGE(O29:O55))</f>
        <v>0</v>
      </c>
    </row>
    <row r="8" spans="1:15" ht="15.75">
      <c r="C8" s="92" t="s">
        <v>14</v>
      </c>
      <c r="D8" s="92"/>
      <c r="E8" s="92"/>
      <c r="F8" s="92"/>
      <c r="G8" s="74">
        <f>COUNTIF($P$29:$P$55,1)</f>
        <v>27</v>
      </c>
      <c r="H8" s="1"/>
      <c r="I8" s="1"/>
      <c r="J8" s="127" t="s">
        <v>16</v>
      </c>
      <c r="K8" s="128"/>
      <c r="L8" s="12">
        <f>COUNTIF($P$29:$P$55,"&gt;1")</f>
        <v>0</v>
      </c>
      <c r="M8" s="94" t="s">
        <v>21</v>
      </c>
      <c r="N8" s="94"/>
      <c r="O8" s="29">
        <f>IF($L$7=0,"",MEDIAN(O29:O55))</f>
        <v>0</v>
      </c>
    </row>
    <row r="9" spans="1:15" ht="15.75">
      <c r="C9" s="92" t="s">
        <v>11</v>
      </c>
      <c r="D9" s="92"/>
      <c r="E9" s="92"/>
      <c r="F9" s="92"/>
      <c r="G9" s="74">
        <f>COUNTIF($P$29:$P$55,2)</f>
        <v>0</v>
      </c>
      <c r="H9" s="1"/>
      <c r="I9" s="1"/>
      <c r="J9" s="127" t="s">
        <v>17</v>
      </c>
      <c r="K9" s="128"/>
      <c r="L9" s="12">
        <f>COUNTIF($P$29:$P$55,"1")</f>
        <v>27</v>
      </c>
      <c r="M9" s="94" t="s">
        <v>22</v>
      </c>
      <c r="N9" s="94"/>
      <c r="O9" s="29">
        <f>IF($L$7=0,"",(LARGE(O29:O55,1)-SMALL(O29:O55,1)))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COUNTIF($P$29:$P$55,3)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IF($L$7=0,"",(STDEV(O29:O55)))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COUNTIF($P$29:$P$55,4)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COUNTIF($P$29:$P$55,5)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IF(E21="","",COUNTA(E29:E55))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27</v>
      </c>
      <c r="F23" s="17">
        <f t="shared" si="1"/>
        <v>27</v>
      </c>
      <c r="G23" s="17">
        <f t="shared" si="1"/>
        <v>27</v>
      </c>
      <c r="H23" s="17">
        <f t="shared" si="1"/>
        <v>27</v>
      </c>
      <c r="I23" s="17">
        <f t="shared" si="1"/>
        <v>27</v>
      </c>
      <c r="J23" s="17">
        <f t="shared" si="1"/>
        <v>27</v>
      </c>
      <c r="K23" s="17">
        <f t="shared" si="1"/>
        <v>27</v>
      </c>
      <c r="L23" s="17">
        <f t="shared" si="1"/>
        <v>27</v>
      </c>
      <c r="M23" s="17">
        <f t="shared" si="1"/>
        <v>27</v>
      </c>
      <c r="N23" s="17">
        <f t="shared" si="1"/>
        <v>27</v>
      </c>
      <c r="O23" s="18">
        <f>IF(O21=0,"",AVERAGE(E23:N23))</f>
        <v>27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IF($L$7=0,"",IF(E21="","",SUM(E29:E55)/$L$7))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1618</v>
      </c>
      <c r="C29" s="37" t="s">
        <v>369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1629</v>
      </c>
      <c r="C30" s="37" t="s">
        <v>370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5" si="5">IF(D30="G","",IF(D30="K","",IF(B30="","",SUM(E30:N30))))</f>
        <v>0</v>
      </c>
      <c r="P30" s="9">
        <f t="shared" ref="P30:P55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1633</v>
      </c>
      <c r="C31" s="37" t="s">
        <v>371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1644</v>
      </c>
      <c r="C32" s="37" t="s">
        <v>372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1657</v>
      </c>
      <c r="C33" s="37" t="s">
        <v>373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1659</v>
      </c>
      <c r="C34" s="37" t="s">
        <v>374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1665</v>
      </c>
      <c r="C35" s="37" t="s">
        <v>375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1670</v>
      </c>
      <c r="C36" s="37" t="s">
        <v>376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1679</v>
      </c>
      <c r="C37" s="37" t="s">
        <v>377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1681</v>
      </c>
      <c r="C38" s="37" t="s">
        <v>378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1682</v>
      </c>
      <c r="C39" s="37" t="s">
        <v>379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1684</v>
      </c>
      <c r="C40" s="37" t="s">
        <v>380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1688</v>
      </c>
      <c r="C41" s="37" t="s">
        <v>381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1690</v>
      </c>
      <c r="C42" s="37" t="s">
        <v>382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1691</v>
      </c>
      <c r="C43" s="37" t="s">
        <v>383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1705</v>
      </c>
      <c r="C44" s="37" t="s">
        <v>384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1716</v>
      </c>
      <c r="C45" s="37" t="s">
        <v>385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1718</v>
      </c>
      <c r="C46" s="37" t="s">
        <v>386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1722</v>
      </c>
      <c r="C47" s="37" t="s">
        <v>387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1740</v>
      </c>
      <c r="C48" s="37" t="s">
        <v>388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1744</v>
      </c>
      <c r="C49" s="37" t="s">
        <v>389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1750</v>
      </c>
      <c r="C50" s="37" t="s">
        <v>390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1753</v>
      </c>
      <c r="C51" s="37" t="s">
        <v>391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1754</v>
      </c>
      <c r="C52" s="37" t="s">
        <v>392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1772</v>
      </c>
      <c r="C53" s="37" t="s">
        <v>393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1777</v>
      </c>
      <c r="C54" s="37" t="s">
        <v>394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1787</v>
      </c>
      <c r="C55" s="37" t="s">
        <v>395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56" spans="1:16">
      <c r="C56" s="75"/>
    </row>
    <row r="58" spans="1:16" ht="12" customHeight="1">
      <c r="A58" s="34"/>
      <c r="B58" s="34"/>
      <c r="C58" s="34"/>
      <c r="D58" s="74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35"/>
    </row>
    <row r="59" spans="1:16">
      <c r="A59" s="34"/>
      <c r="B59" s="34"/>
      <c r="C59" s="3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34"/>
    </row>
    <row r="67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79" priority="8">
      <formula>$O$21=100</formula>
    </cfRule>
  </conditionalFormatting>
  <conditionalFormatting sqref="A29:O55">
    <cfRule type="expression" dxfId="78" priority="5">
      <formula>$B29=""</formula>
    </cfRule>
  </conditionalFormatting>
  <conditionalFormatting sqref="E29:O55">
    <cfRule type="expression" dxfId="77" priority="6">
      <formula>E29&lt;E$21*0.5</formula>
    </cfRule>
  </conditionalFormatting>
  <conditionalFormatting sqref="E29:O55">
    <cfRule type="expression" dxfId="76" priority="7">
      <formula>E29&lt;E$21*0.7</formula>
    </cfRule>
  </conditionalFormatting>
  <conditionalFormatting sqref="E29:O55">
    <cfRule type="expression" dxfId="75" priority="3">
      <formula>$D29="G"</formula>
    </cfRule>
  </conditionalFormatting>
  <conditionalFormatting sqref="E29:O55">
    <cfRule type="expression" dxfId="74" priority="2">
      <formula>$D29="K"</formula>
    </cfRule>
  </conditionalFormatting>
  <conditionalFormatting sqref="E29:O55">
    <cfRule type="expression" dxfId="73" priority="4">
      <formula>E29&gt;=E$21*0.7</formula>
    </cfRule>
  </conditionalFormatting>
  <conditionalFormatting sqref="A29:O55">
    <cfRule type="expression" dxfId="72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424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COUNTA($B$29:$B$55)-COUNTIF($D$29:$D$55,"G")-COUNTIF($D$29:$D$55,"K")</f>
        <v>27</v>
      </c>
      <c r="M7" s="93" t="s">
        <v>20</v>
      </c>
      <c r="N7" s="93"/>
      <c r="O7" s="28">
        <f>IF($L$7=0,"",AVERAGE(O29:O55))</f>
        <v>0</v>
      </c>
    </row>
    <row r="8" spans="1:15" ht="15.75">
      <c r="C8" s="92" t="s">
        <v>14</v>
      </c>
      <c r="D8" s="92"/>
      <c r="E8" s="92"/>
      <c r="F8" s="92"/>
      <c r="G8" s="74">
        <f>COUNTIF($P$29:$P$55,1)</f>
        <v>27</v>
      </c>
      <c r="H8" s="1"/>
      <c r="I8" s="1"/>
      <c r="J8" s="127" t="s">
        <v>16</v>
      </c>
      <c r="K8" s="128"/>
      <c r="L8" s="12">
        <f>COUNTIF($P$29:$P$55,"&gt;1")</f>
        <v>0</v>
      </c>
      <c r="M8" s="94" t="s">
        <v>21</v>
      </c>
      <c r="N8" s="94"/>
      <c r="O8" s="29">
        <f>IF($L$7=0,"",MEDIAN(O29:O55))</f>
        <v>0</v>
      </c>
    </row>
    <row r="9" spans="1:15" ht="15.75">
      <c r="C9" s="92" t="s">
        <v>11</v>
      </c>
      <c r="D9" s="92"/>
      <c r="E9" s="92"/>
      <c r="F9" s="92"/>
      <c r="G9" s="74">
        <f>COUNTIF($P$29:$P$55,2)</f>
        <v>0</v>
      </c>
      <c r="H9" s="1"/>
      <c r="I9" s="1"/>
      <c r="J9" s="127" t="s">
        <v>17</v>
      </c>
      <c r="K9" s="128"/>
      <c r="L9" s="12">
        <f>COUNTIF($P$29:$P$55,"1")</f>
        <v>27</v>
      </c>
      <c r="M9" s="94" t="s">
        <v>22</v>
      </c>
      <c r="N9" s="94"/>
      <c r="O9" s="29">
        <f>IF($L$7=0,"",(LARGE(O29:O55,1)-SMALL(O29:O55,1)))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COUNTIF($P$29:$P$55,3)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IF($L$7=0,"",(STDEV(O29:O55)))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COUNTIF($P$29:$P$55,4)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COUNTIF($P$29:$P$55,5)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IF(E21="","",COUNTA(E29:E55))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27</v>
      </c>
      <c r="F23" s="17">
        <f t="shared" si="1"/>
        <v>27</v>
      </c>
      <c r="G23" s="17">
        <f t="shared" si="1"/>
        <v>27</v>
      </c>
      <c r="H23" s="17">
        <f t="shared" si="1"/>
        <v>27</v>
      </c>
      <c r="I23" s="17">
        <f t="shared" si="1"/>
        <v>27</v>
      </c>
      <c r="J23" s="17">
        <f t="shared" si="1"/>
        <v>27</v>
      </c>
      <c r="K23" s="17">
        <f t="shared" si="1"/>
        <v>27</v>
      </c>
      <c r="L23" s="17">
        <f t="shared" si="1"/>
        <v>27</v>
      </c>
      <c r="M23" s="17">
        <f t="shared" si="1"/>
        <v>27</v>
      </c>
      <c r="N23" s="17">
        <f t="shared" si="1"/>
        <v>27</v>
      </c>
      <c r="O23" s="18">
        <f>IF(O21=0,"",AVERAGE(E23:N23))</f>
        <v>27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IF($L$7=0,"",IF(E21="","",SUM(E29:E55)/$L$7))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1617</v>
      </c>
      <c r="C29" s="37" t="s">
        <v>397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1622</v>
      </c>
      <c r="C30" s="37" t="s">
        <v>398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5" si="5">IF(D30="G","",IF(D30="K","",IF(B30="","",SUM(E30:N30))))</f>
        <v>0</v>
      </c>
      <c r="P30" s="9">
        <f t="shared" ref="P30:P55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1630</v>
      </c>
      <c r="C31" s="37" t="s">
        <v>399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1631</v>
      </c>
      <c r="C32" s="37" t="s">
        <v>400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1632</v>
      </c>
      <c r="C33" s="37" t="s">
        <v>401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1652</v>
      </c>
      <c r="C34" s="37" t="s">
        <v>402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1658</v>
      </c>
      <c r="C35" s="37" t="s">
        <v>403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1664</v>
      </c>
      <c r="C36" s="37" t="s">
        <v>404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1668</v>
      </c>
      <c r="C37" s="37" t="s">
        <v>405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1669</v>
      </c>
      <c r="C38" s="37" t="s">
        <v>406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1671</v>
      </c>
      <c r="C39" s="37" t="s">
        <v>407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1674</v>
      </c>
      <c r="C40" s="37" t="s">
        <v>408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1696</v>
      </c>
      <c r="C41" s="37" t="s">
        <v>409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1698</v>
      </c>
      <c r="C42" s="37" t="s">
        <v>410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1706</v>
      </c>
      <c r="C43" s="37" t="s">
        <v>411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1719</v>
      </c>
      <c r="C44" s="37" t="s">
        <v>412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1723</v>
      </c>
      <c r="C45" s="37" t="s">
        <v>413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1731</v>
      </c>
      <c r="C46" s="37" t="s">
        <v>414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1736</v>
      </c>
      <c r="C47" s="37" t="s">
        <v>415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1767</v>
      </c>
      <c r="C48" s="37" t="s">
        <v>416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1768</v>
      </c>
      <c r="C49" s="37" t="s">
        <v>417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1773</v>
      </c>
      <c r="C50" s="37" t="s">
        <v>418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1776</v>
      </c>
      <c r="C51" s="37" t="s">
        <v>419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1781</v>
      </c>
      <c r="C52" s="37" t="s">
        <v>420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1784</v>
      </c>
      <c r="C53" s="37" t="s">
        <v>421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1785</v>
      </c>
      <c r="C54" s="37" t="s">
        <v>422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1786</v>
      </c>
      <c r="C55" s="37" t="s">
        <v>423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56" spans="1:16">
      <c r="C56" s="75"/>
    </row>
    <row r="58" spans="1:16" ht="12" customHeight="1">
      <c r="A58" s="34"/>
      <c r="B58" s="34"/>
      <c r="C58" s="34"/>
      <c r="D58" s="74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35"/>
    </row>
    <row r="59" spans="1:16">
      <c r="A59" s="34"/>
      <c r="B59" s="34"/>
      <c r="C59" s="3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34"/>
    </row>
    <row r="67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71" priority="8">
      <formula>$O$21=100</formula>
    </cfRule>
  </conditionalFormatting>
  <conditionalFormatting sqref="A29:O55">
    <cfRule type="expression" dxfId="70" priority="5">
      <formula>$B29=""</formula>
    </cfRule>
  </conditionalFormatting>
  <conditionalFormatting sqref="E29:O55">
    <cfRule type="expression" dxfId="69" priority="6">
      <formula>E29&lt;E$21*0.5</formula>
    </cfRule>
  </conditionalFormatting>
  <conditionalFormatting sqref="E29:O55">
    <cfRule type="expression" dxfId="68" priority="7">
      <formula>E29&lt;E$21*0.7</formula>
    </cfRule>
  </conditionalFormatting>
  <conditionalFormatting sqref="E29:O55">
    <cfRule type="expression" dxfId="67" priority="3">
      <formula>$D29="G"</formula>
    </cfRule>
  </conditionalFormatting>
  <conditionalFormatting sqref="E29:O55">
    <cfRule type="expression" dxfId="66" priority="2">
      <formula>$D29="K"</formula>
    </cfRule>
  </conditionalFormatting>
  <conditionalFormatting sqref="E29:O55">
    <cfRule type="expression" dxfId="65" priority="4">
      <formula>E29&gt;=E$21*0.7</formula>
    </cfRule>
  </conditionalFormatting>
  <conditionalFormatting sqref="A29:O55">
    <cfRule type="expression" dxfId="64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425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COUNTA($B$29:$B$55)-COUNTIF($D$29:$D$55,"G")-COUNTIF($D$29:$D$55,"K")</f>
        <v>27</v>
      </c>
      <c r="M7" s="93" t="s">
        <v>20</v>
      </c>
      <c r="N7" s="93"/>
      <c r="O7" s="28">
        <f>IF($L$7=0,"",AVERAGE(O29:O55))</f>
        <v>0</v>
      </c>
    </row>
    <row r="8" spans="1:15" ht="15.75">
      <c r="C8" s="92" t="s">
        <v>14</v>
      </c>
      <c r="D8" s="92"/>
      <c r="E8" s="92"/>
      <c r="F8" s="92"/>
      <c r="G8" s="74">
        <f>COUNTIF($P$29:$P$55,1)</f>
        <v>27</v>
      </c>
      <c r="H8" s="1"/>
      <c r="I8" s="1"/>
      <c r="J8" s="127" t="s">
        <v>16</v>
      </c>
      <c r="K8" s="128"/>
      <c r="L8" s="12">
        <f>COUNTIF($P$29:$P$55,"&gt;1")</f>
        <v>0</v>
      </c>
      <c r="M8" s="94" t="s">
        <v>21</v>
      </c>
      <c r="N8" s="94"/>
      <c r="O8" s="29">
        <f>IF($L$7=0,"",MEDIAN(O29:O55))</f>
        <v>0</v>
      </c>
    </row>
    <row r="9" spans="1:15" ht="15.75">
      <c r="C9" s="92" t="s">
        <v>11</v>
      </c>
      <c r="D9" s="92"/>
      <c r="E9" s="92"/>
      <c r="F9" s="92"/>
      <c r="G9" s="74">
        <f>COUNTIF($P$29:$P$55,2)</f>
        <v>0</v>
      </c>
      <c r="H9" s="1"/>
      <c r="I9" s="1"/>
      <c r="J9" s="127" t="s">
        <v>17</v>
      </c>
      <c r="K9" s="128"/>
      <c r="L9" s="12">
        <f>COUNTIF($P$29:$P$55,"1")</f>
        <v>27</v>
      </c>
      <c r="M9" s="94" t="s">
        <v>22</v>
      </c>
      <c r="N9" s="94"/>
      <c r="O9" s="29">
        <f>IF($L$7=0,"",(LARGE(O29:O55,1)-SMALL(O29:O55,1)))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COUNTIF($P$29:$P$55,3)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IF($L$7=0,"",(STDEV(O29:O55)))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COUNTIF($P$29:$P$55,4)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COUNTIF($P$29:$P$55,5)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IF(E21="","",COUNTA(E29:E55))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27</v>
      </c>
      <c r="F23" s="17">
        <f t="shared" si="1"/>
        <v>27</v>
      </c>
      <c r="G23" s="17">
        <f t="shared" si="1"/>
        <v>27</v>
      </c>
      <c r="H23" s="17">
        <f t="shared" si="1"/>
        <v>27</v>
      </c>
      <c r="I23" s="17">
        <f t="shared" si="1"/>
        <v>27</v>
      </c>
      <c r="J23" s="17">
        <f t="shared" si="1"/>
        <v>27</v>
      </c>
      <c r="K23" s="17">
        <f t="shared" si="1"/>
        <v>27</v>
      </c>
      <c r="L23" s="17">
        <f t="shared" si="1"/>
        <v>27</v>
      </c>
      <c r="M23" s="17">
        <f t="shared" si="1"/>
        <v>27</v>
      </c>
      <c r="N23" s="17">
        <f t="shared" si="1"/>
        <v>27</v>
      </c>
      <c r="O23" s="18">
        <f>IF(O21=0,"",AVERAGE(E23:N23))</f>
        <v>27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IF($L$7=0,"",IF(E21="","",SUM(E29:E55)/$L$7))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1613</v>
      </c>
      <c r="C29" s="37" t="s">
        <v>426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1623</v>
      </c>
      <c r="C30" s="37" t="s">
        <v>427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5" si="5">IF(D30="G","",IF(D30="K","",IF(B30="","",SUM(E30:N30))))</f>
        <v>0</v>
      </c>
      <c r="P30" s="9">
        <f t="shared" ref="P30:P55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1624</v>
      </c>
      <c r="C31" s="37" t="s">
        <v>428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1628</v>
      </c>
      <c r="C32" s="37" t="s">
        <v>429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1634</v>
      </c>
      <c r="C33" s="37" t="s">
        <v>430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1636</v>
      </c>
      <c r="C34" s="37" t="s">
        <v>431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1637</v>
      </c>
      <c r="C35" s="37" t="s">
        <v>432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1645</v>
      </c>
      <c r="C36" s="37" t="s">
        <v>433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1650</v>
      </c>
      <c r="C37" s="37" t="s">
        <v>434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1651</v>
      </c>
      <c r="C38" s="37" t="s">
        <v>435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1653</v>
      </c>
      <c r="C39" s="37" t="s">
        <v>436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1667</v>
      </c>
      <c r="C40" s="37" t="s">
        <v>437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1677</v>
      </c>
      <c r="C41" s="37" t="s">
        <v>438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1686</v>
      </c>
      <c r="C42" s="37" t="s">
        <v>439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1694</v>
      </c>
      <c r="C43" s="37" t="s">
        <v>440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1707</v>
      </c>
      <c r="C44" s="37" t="s">
        <v>441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1725</v>
      </c>
      <c r="C45" s="37" t="s">
        <v>442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1728</v>
      </c>
      <c r="C46" s="37" t="s">
        <v>443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1729</v>
      </c>
      <c r="C47" s="37" t="s">
        <v>444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1741</v>
      </c>
      <c r="C48" s="37" t="s">
        <v>445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1743</v>
      </c>
      <c r="C49" s="37" t="s">
        <v>446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1748</v>
      </c>
      <c r="C50" s="37" t="s">
        <v>447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1756</v>
      </c>
      <c r="C51" s="37" t="s">
        <v>448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1771</v>
      </c>
      <c r="C52" s="37" t="s">
        <v>449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1780</v>
      </c>
      <c r="C53" s="37" t="s">
        <v>450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1782</v>
      </c>
      <c r="C54" s="37" t="s">
        <v>451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1788</v>
      </c>
      <c r="C55" s="37" t="s">
        <v>452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56" spans="1:16">
      <c r="C56" s="75"/>
    </row>
    <row r="58" spans="1:16" ht="12" customHeight="1">
      <c r="A58" s="34"/>
      <c r="B58" s="34"/>
      <c r="C58" s="34"/>
      <c r="D58" s="74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35"/>
    </row>
    <row r="59" spans="1:16">
      <c r="A59" s="34"/>
      <c r="B59" s="34"/>
      <c r="C59" s="3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34"/>
    </row>
    <row r="67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63" priority="8">
      <formula>$O$21=100</formula>
    </cfRule>
  </conditionalFormatting>
  <conditionalFormatting sqref="A29:O55">
    <cfRule type="expression" dxfId="62" priority="5">
      <formula>$B29=""</formula>
    </cfRule>
  </conditionalFormatting>
  <conditionalFormatting sqref="E29:O55">
    <cfRule type="expression" dxfId="61" priority="6">
      <formula>E29&lt;E$21*0.5</formula>
    </cfRule>
  </conditionalFormatting>
  <conditionalFormatting sqref="E29:O55">
    <cfRule type="expression" dxfId="60" priority="7">
      <formula>E29&lt;E$21*0.7</formula>
    </cfRule>
  </conditionalFormatting>
  <conditionalFormatting sqref="E29:O55">
    <cfRule type="expression" dxfId="59" priority="3">
      <formula>$D29="G"</formula>
    </cfRule>
  </conditionalFormatting>
  <conditionalFormatting sqref="E29:O55">
    <cfRule type="expression" dxfId="58" priority="2">
      <formula>$D29="K"</formula>
    </cfRule>
  </conditionalFormatting>
  <conditionalFormatting sqref="E29:O55">
    <cfRule type="expression" dxfId="57" priority="4">
      <formula>E29&gt;=E$21*0.7</formula>
    </cfRule>
  </conditionalFormatting>
  <conditionalFormatting sqref="A29:O55">
    <cfRule type="expression" dxfId="56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453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COUNTA($B$29:$B$54)-COUNTIF($D$29:$D$54,"G")-COUNTIF($D$29:$D$54,"K")</f>
        <v>26</v>
      </c>
      <c r="M7" s="93" t="s">
        <v>20</v>
      </c>
      <c r="N7" s="93"/>
      <c r="O7" s="28">
        <f>IF($L$7=0,"",AVERAGE(O29:O54))</f>
        <v>0</v>
      </c>
    </row>
    <row r="8" spans="1:15" ht="15.75">
      <c r="C8" s="92" t="s">
        <v>14</v>
      </c>
      <c r="D8" s="92"/>
      <c r="E8" s="92"/>
      <c r="F8" s="92"/>
      <c r="G8" s="74">
        <f>COUNTIF($P$29:$P$54,1)</f>
        <v>26</v>
      </c>
      <c r="H8" s="1"/>
      <c r="I8" s="1"/>
      <c r="J8" s="127" t="s">
        <v>16</v>
      </c>
      <c r="K8" s="128"/>
      <c r="L8" s="12">
        <f>COUNTIF($P$29:$P$54,"&gt;1")</f>
        <v>0</v>
      </c>
      <c r="M8" s="94" t="s">
        <v>21</v>
      </c>
      <c r="N8" s="94"/>
      <c r="O8" s="29">
        <f>IF($L$7=0,"",MEDIAN(O29:O54))</f>
        <v>0</v>
      </c>
    </row>
    <row r="9" spans="1:15" ht="15.75">
      <c r="C9" s="92" t="s">
        <v>11</v>
      </c>
      <c r="D9" s="92"/>
      <c r="E9" s="92"/>
      <c r="F9" s="92"/>
      <c r="G9" s="74">
        <f>COUNTIF($P$29:$P$54,2)</f>
        <v>0</v>
      </c>
      <c r="H9" s="1"/>
      <c r="I9" s="1"/>
      <c r="J9" s="127" t="s">
        <v>17</v>
      </c>
      <c r="K9" s="128"/>
      <c r="L9" s="12">
        <f>COUNTIF($P$29:$P$54,"1")</f>
        <v>26</v>
      </c>
      <c r="M9" s="94" t="s">
        <v>22</v>
      </c>
      <c r="N9" s="94"/>
      <c r="O9" s="29">
        <f>IF($L$7=0,"",(LARGE(O29:O54,1)-SMALL(O29:O54,1)))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COUNTIF($P$29:$P$54,3)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IF($L$7=0,"",(STDEV(O29:O54)))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COUNTIF($P$29:$P$54,4)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COUNTIF($P$29:$P$54,5)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IF(E21="","",COUNTA(E29:E54))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26</v>
      </c>
      <c r="F23" s="17">
        <f t="shared" si="1"/>
        <v>26</v>
      </c>
      <c r="G23" s="17">
        <f t="shared" si="1"/>
        <v>26</v>
      </c>
      <c r="H23" s="17">
        <f t="shared" si="1"/>
        <v>26</v>
      </c>
      <c r="I23" s="17">
        <f t="shared" si="1"/>
        <v>26</v>
      </c>
      <c r="J23" s="17">
        <f t="shared" si="1"/>
        <v>26</v>
      </c>
      <c r="K23" s="17">
        <f t="shared" si="1"/>
        <v>26</v>
      </c>
      <c r="L23" s="17">
        <f t="shared" si="1"/>
        <v>26</v>
      </c>
      <c r="M23" s="17">
        <f t="shared" si="1"/>
        <v>26</v>
      </c>
      <c r="N23" s="17">
        <f t="shared" si="1"/>
        <v>26</v>
      </c>
      <c r="O23" s="18">
        <f>IF(O21=0,"",AVERAGE(E23:N23))</f>
        <v>26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IF($L$7=0,"",IF(E21="","",SUM(E29:E54)/$L$7))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1619</v>
      </c>
      <c r="C29" s="37" t="s">
        <v>454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1625</v>
      </c>
      <c r="C30" s="37" t="s">
        <v>455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4" si="5">IF(D30="G","",IF(D30="K","",IF(B30="","",SUM(E30:N30))))</f>
        <v>0</v>
      </c>
      <c r="P30" s="9">
        <f t="shared" ref="P30:P54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1627</v>
      </c>
      <c r="C31" s="37" t="s">
        <v>456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1639</v>
      </c>
      <c r="C32" s="37" t="s">
        <v>457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1642</v>
      </c>
      <c r="C33" s="37" t="s">
        <v>458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1647</v>
      </c>
      <c r="C34" s="37" t="s">
        <v>459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1666</v>
      </c>
      <c r="C35" s="37" t="s">
        <v>460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1676</v>
      </c>
      <c r="C36" s="37" t="s">
        <v>461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1683</v>
      </c>
      <c r="C37" s="37" t="s">
        <v>462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1692</v>
      </c>
      <c r="C38" s="37" t="s">
        <v>463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1693</v>
      </c>
      <c r="C39" s="37" t="s">
        <v>464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1695</v>
      </c>
      <c r="C40" s="37" t="s">
        <v>465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1703</v>
      </c>
      <c r="C41" s="37" t="s">
        <v>466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1704</v>
      </c>
      <c r="C42" s="37" t="s">
        <v>467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1712</v>
      </c>
      <c r="C43" s="37" t="s">
        <v>468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1715</v>
      </c>
      <c r="C44" s="37" t="s">
        <v>469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1721</v>
      </c>
      <c r="C45" s="37" t="s">
        <v>470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1730</v>
      </c>
      <c r="C46" s="37" t="s">
        <v>471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1733</v>
      </c>
      <c r="C47" s="37" t="s">
        <v>472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1735</v>
      </c>
      <c r="C48" s="37" t="s">
        <v>473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1738</v>
      </c>
      <c r="C49" s="37" t="s">
        <v>474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1755</v>
      </c>
      <c r="C50" s="37" t="s">
        <v>475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1769</v>
      </c>
      <c r="C51" s="37" t="s">
        <v>476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1774</v>
      </c>
      <c r="C52" s="37" t="s">
        <v>477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1779</v>
      </c>
      <c r="C53" s="37" t="s">
        <v>478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1789</v>
      </c>
      <c r="C54" s="37" t="s">
        <v>479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>
      <c r="C55" s="75"/>
    </row>
    <row r="57" spans="1:16" ht="12" customHeight="1">
      <c r="A57" s="34"/>
      <c r="B57" s="34"/>
      <c r="C57" s="34"/>
      <c r="D57" s="74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35"/>
    </row>
    <row r="58" spans="1:16">
      <c r="A58" s="34"/>
      <c r="B58" s="34"/>
      <c r="C58" s="3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34"/>
    </row>
    <row r="66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55" priority="8">
      <formula>$O$21=100</formula>
    </cfRule>
  </conditionalFormatting>
  <conditionalFormatting sqref="A29:O54">
    <cfRule type="expression" dxfId="54" priority="5">
      <formula>$B29=""</formula>
    </cfRule>
  </conditionalFormatting>
  <conditionalFormatting sqref="E29:O54">
    <cfRule type="expression" dxfId="53" priority="6">
      <formula>E29&lt;E$21*0.5</formula>
    </cfRule>
  </conditionalFormatting>
  <conditionalFormatting sqref="E29:O54">
    <cfRule type="expression" dxfId="52" priority="7">
      <formula>E29&lt;E$21*0.7</formula>
    </cfRule>
  </conditionalFormatting>
  <conditionalFormatting sqref="E29:O54">
    <cfRule type="expression" dxfId="51" priority="3">
      <formula>$D29="G"</formula>
    </cfRule>
  </conditionalFormatting>
  <conditionalFormatting sqref="E29:O54">
    <cfRule type="expression" dxfId="50" priority="2">
      <formula>$D29="K"</formula>
    </cfRule>
  </conditionalFormatting>
  <conditionalFormatting sqref="E29:O54">
    <cfRule type="expression" dxfId="49" priority="4">
      <formula>E29&gt;=E$21*0.7</formula>
    </cfRule>
  </conditionalFormatting>
  <conditionalFormatting sqref="A29:O54">
    <cfRule type="expression" dxfId="48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480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COUNTA($B$29:$B$55)-COUNTIF($D$29:$D$55,"G")-COUNTIF($D$29:$D$55,"K")</f>
        <v>27</v>
      </c>
      <c r="M7" s="93" t="s">
        <v>20</v>
      </c>
      <c r="N7" s="93"/>
      <c r="O7" s="28">
        <f>IF($L$7=0,"",AVERAGE(O29:O55))</f>
        <v>0</v>
      </c>
    </row>
    <row r="8" spans="1:15" ht="15.75">
      <c r="C8" s="92" t="s">
        <v>14</v>
      </c>
      <c r="D8" s="92"/>
      <c r="E8" s="92"/>
      <c r="F8" s="92"/>
      <c r="G8" s="74">
        <f>COUNTIF($P$29:$P$55,1)</f>
        <v>27</v>
      </c>
      <c r="H8" s="1"/>
      <c r="I8" s="1"/>
      <c r="J8" s="127" t="s">
        <v>16</v>
      </c>
      <c r="K8" s="128"/>
      <c r="L8" s="12">
        <f>COUNTIF($P$29:$P$55,"&gt;1")</f>
        <v>0</v>
      </c>
      <c r="M8" s="94" t="s">
        <v>21</v>
      </c>
      <c r="N8" s="94"/>
      <c r="O8" s="29">
        <f>IF($L$7=0,"",MEDIAN(O29:O55))</f>
        <v>0</v>
      </c>
    </row>
    <row r="9" spans="1:15" ht="15.75">
      <c r="C9" s="92" t="s">
        <v>11</v>
      </c>
      <c r="D9" s="92"/>
      <c r="E9" s="92"/>
      <c r="F9" s="92"/>
      <c r="G9" s="74">
        <f>COUNTIF($P$29:$P$55,2)</f>
        <v>0</v>
      </c>
      <c r="H9" s="1"/>
      <c r="I9" s="1"/>
      <c r="J9" s="127" t="s">
        <v>17</v>
      </c>
      <c r="K9" s="128"/>
      <c r="L9" s="12">
        <f>COUNTIF($P$29:$P$55,"1")</f>
        <v>27</v>
      </c>
      <c r="M9" s="94" t="s">
        <v>22</v>
      </c>
      <c r="N9" s="94"/>
      <c r="O9" s="29">
        <f>IF($L$7=0,"",(LARGE(O29:O55,1)-SMALL(O29:O55,1)))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COUNTIF($P$29:$P$55,3)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IF($L$7=0,"",(STDEV(O29:O55)))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COUNTIF($P$29:$P$55,4)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COUNTIF($P$29:$P$55,5)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IF(E21="","",COUNTA(E29:E55))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27</v>
      </c>
      <c r="F23" s="17">
        <f t="shared" si="1"/>
        <v>27</v>
      </c>
      <c r="G23" s="17">
        <f t="shared" si="1"/>
        <v>27</v>
      </c>
      <c r="H23" s="17">
        <f t="shared" si="1"/>
        <v>27</v>
      </c>
      <c r="I23" s="17">
        <f t="shared" si="1"/>
        <v>27</v>
      </c>
      <c r="J23" s="17">
        <f t="shared" si="1"/>
        <v>27</v>
      </c>
      <c r="K23" s="17">
        <f t="shared" si="1"/>
        <v>27</v>
      </c>
      <c r="L23" s="17">
        <f t="shared" si="1"/>
        <v>27</v>
      </c>
      <c r="M23" s="17">
        <f t="shared" si="1"/>
        <v>27</v>
      </c>
      <c r="N23" s="17">
        <f t="shared" si="1"/>
        <v>27</v>
      </c>
      <c r="O23" s="18">
        <f>IF(O21=0,"",AVERAGE(E23:N23))</f>
        <v>27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IF($L$7=0,"",IF(E21="","",SUM(E29:E55)/$L$7))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1626</v>
      </c>
      <c r="C29" s="37" t="s">
        <v>481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1638</v>
      </c>
      <c r="C30" s="37" t="s">
        <v>482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5" si="5">IF(D30="G","",IF(D30="K","",IF(B30="","",SUM(E30:N30))))</f>
        <v>0</v>
      </c>
      <c r="P30" s="9">
        <f t="shared" ref="P30:P55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1646</v>
      </c>
      <c r="C31" s="37" t="s">
        <v>483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1648</v>
      </c>
      <c r="C32" s="37" t="s">
        <v>484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1656</v>
      </c>
      <c r="C33" s="37" t="s">
        <v>485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1660</v>
      </c>
      <c r="C34" s="37" t="s">
        <v>486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1673</v>
      </c>
      <c r="C35" s="37" t="s">
        <v>487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1687</v>
      </c>
      <c r="C36" s="37" t="s">
        <v>488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1689</v>
      </c>
      <c r="C37" s="37" t="s">
        <v>489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1697</v>
      </c>
      <c r="C38" s="37" t="s">
        <v>490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1699</v>
      </c>
      <c r="C39" s="37" t="s">
        <v>491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1700</v>
      </c>
      <c r="C40" s="37" t="s">
        <v>492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1701</v>
      </c>
      <c r="C41" s="37" t="s">
        <v>493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1702</v>
      </c>
      <c r="C42" s="37" t="s">
        <v>494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1713</v>
      </c>
      <c r="C43" s="37" t="s">
        <v>495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1724</v>
      </c>
      <c r="C44" s="37" t="s">
        <v>496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1726</v>
      </c>
      <c r="C45" s="37" t="s">
        <v>497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1734</v>
      </c>
      <c r="C46" s="37" t="s">
        <v>498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1737</v>
      </c>
      <c r="C47" s="37" t="s">
        <v>499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1742</v>
      </c>
      <c r="C48" s="37" t="s">
        <v>500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1747</v>
      </c>
      <c r="C49" s="37" t="s">
        <v>501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1752</v>
      </c>
      <c r="C50" s="37" t="s">
        <v>502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1758</v>
      </c>
      <c r="C51" s="37" t="s">
        <v>503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1761</v>
      </c>
      <c r="C52" s="37" t="s">
        <v>504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1770</v>
      </c>
      <c r="C53" s="37" t="s">
        <v>505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1775</v>
      </c>
      <c r="C54" s="37" t="s">
        <v>506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1778</v>
      </c>
      <c r="C55" s="37" t="s">
        <v>507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56" spans="1:16">
      <c r="C56" s="75"/>
    </row>
    <row r="58" spans="1:16" ht="12" customHeight="1">
      <c r="A58" s="34"/>
      <c r="B58" s="34"/>
      <c r="C58" s="34"/>
      <c r="D58" s="74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35"/>
    </row>
    <row r="59" spans="1:16">
      <c r="A59" s="34"/>
      <c r="B59" s="34"/>
      <c r="C59" s="3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34"/>
    </row>
    <row r="67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47" priority="8">
      <formula>$O$21=100</formula>
    </cfRule>
  </conditionalFormatting>
  <conditionalFormatting sqref="A29:O55">
    <cfRule type="expression" dxfId="46" priority="5">
      <formula>$B29=""</formula>
    </cfRule>
  </conditionalFormatting>
  <conditionalFormatting sqref="E29:O55">
    <cfRule type="expression" dxfId="45" priority="6">
      <formula>E29&lt;E$21*0.5</formula>
    </cfRule>
  </conditionalFormatting>
  <conditionalFormatting sqref="E29:O55">
    <cfRule type="expression" dxfId="44" priority="7">
      <formula>E29&lt;E$21*0.7</formula>
    </cfRule>
  </conditionalFormatting>
  <conditionalFormatting sqref="E29:O55">
    <cfRule type="expression" dxfId="43" priority="3">
      <formula>$D29="G"</formula>
    </cfRule>
  </conditionalFormatting>
  <conditionalFormatting sqref="E29:O55">
    <cfRule type="expression" dxfId="42" priority="2">
      <formula>$D29="K"</formula>
    </cfRule>
  </conditionalFormatting>
  <conditionalFormatting sqref="E29:O55">
    <cfRule type="expression" dxfId="41" priority="4">
      <formula>E29&gt;=E$21*0.7</formula>
    </cfRule>
  </conditionalFormatting>
  <conditionalFormatting sqref="A29:O55">
    <cfRule type="expression" dxfId="40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508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COUNTA($B$29:$B$57)-COUNTIF($D$29:$D$57,"G")-COUNTIF($D$29:$D$57,"K")</f>
        <v>29</v>
      </c>
      <c r="M7" s="93" t="s">
        <v>20</v>
      </c>
      <c r="N7" s="93"/>
      <c r="O7" s="28">
        <f>IF($L$7=0,"",AVERAGE(O29:O57))</f>
        <v>0</v>
      </c>
    </row>
    <row r="8" spans="1:15" ht="15.75">
      <c r="C8" s="92" t="s">
        <v>14</v>
      </c>
      <c r="D8" s="92"/>
      <c r="E8" s="92"/>
      <c r="F8" s="92"/>
      <c r="G8" s="74">
        <f>COUNTIF($P$29:$P$57,1)</f>
        <v>29</v>
      </c>
      <c r="H8" s="1"/>
      <c r="I8" s="1"/>
      <c r="J8" s="127" t="s">
        <v>16</v>
      </c>
      <c r="K8" s="128"/>
      <c r="L8" s="12">
        <f>COUNTIF($P$29:$P$57,"&gt;1")</f>
        <v>0</v>
      </c>
      <c r="M8" s="94" t="s">
        <v>21</v>
      </c>
      <c r="N8" s="94"/>
      <c r="O8" s="29">
        <f>IF($L$7=0,"",MEDIAN(O29:O57))</f>
        <v>0</v>
      </c>
    </row>
    <row r="9" spans="1:15" ht="15.75">
      <c r="C9" s="92" t="s">
        <v>11</v>
      </c>
      <c r="D9" s="92"/>
      <c r="E9" s="92"/>
      <c r="F9" s="92"/>
      <c r="G9" s="74">
        <f>COUNTIF($P$29:$P$57,2)</f>
        <v>0</v>
      </c>
      <c r="H9" s="1"/>
      <c r="I9" s="1"/>
      <c r="J9" s="127" t="s">
        <v>17</v>
      </c>
      <c r="K9" s="128"/>
      <c r="L9" s="12">
        <f>COUNTIF($P$29:$P$57,"1")</f>
        <v>29</v>
      </c>
      <c r="M9" s="94" t="s">
        <v>22</v>
      </c>
      <c r="N9" s="94"/>
      <c r="O9" s="29">
        <f>IF($L$7=0,"",(LARGE(O29:O57,1)-SMALL(O29:O57,1)))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COUNTIF($P$29:$P$57,3)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IF($L$7=0,"",(STDEV(O29:O57)))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COUNTIF($P$29:$P$57,4)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COUNTIF($P$29:$P$57,5)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IF(E21="","",COUNTA(E29:E57))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29</v>
      </c>
      <c r="F23" s="17">
        <f t="shared" si="1"/>
        <v>29</v>
      </c>
      <c r="G23" s="17">
        <f t="shared" si="1"/>
        <v>29</v>
      </c>
      <c r="H23" s="17">
        <f t="shared" si="1"/>
        <v>29</v>
      </c>
      <c r="I23" s="17">
        <f t="shared" si="1"/>
        <v>29</v>
      </c>
      <c r="J23" s="17">
        <f t="shared" si="1"/>
        <v>29</v>
      </c>
      <c r="K23" s="17">
        <f t="shared" si="1"/>
        <v>29</v>
      </c>
      <c r="L23" s="17">
        <f t="shared" si="1"/>
        <v>29</v>
      </c>
      <c r="M23" s="17">
        <f t="shared" si="1"/>
        <v>29</v>
      </c>
      <c r="N23" s="17">
        <f t="shared" si="1"/>
        <v>29</v>
      </c>
      <c r="O23" s="18">
        <f>IF(O21=0,"",AVERAGE(E23:N23))</f>
        <v>29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IF($L$7=0,"",IF(E21="","",SUM(E29:E57)/$L$7))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1422</v>
      </c>
      <c r="C29" s="37" t="s">
        <v>509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1423</v>
      </c>
      <c r="C30" s="37" t="s">
        <v>510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7" si="5">IF(D30="G","",IF(D30="K","",IF(B30="","",SUM(E30:N30))))</f>
        <v>0</v>
      </c>
      <c r="P30" s="9">
        <f t="shared" ref="P30:P57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1424</v>
      </c>
      <c r="C31" s="37" t="s">
        <v>511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1431</v>
      </c>
      <c r="C32" s="37" t="s">
        <v>512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1444</v>
      </c>
      <c r="C33" s="37" t="s">
        <v>513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1447</v>
      </c>
      <c r="C34" s="37" t="s">
        <v>514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1450</v>
      </c>
      <c r="C35" s="37" t="s">
        <v>515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1463</v>
      </c>
      <c r="C36" s="37" t="s">
        <v>516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1470</v>
      </c>
      <c r="C37" s="37" t="s">
        <v>517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1476</v>
      </c>
      <c r="C38" s="37" t="s">
        <v>518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1481</v>
      </c>
      <c r="C39" s="37" t="s">
        <v>519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1485</v>
      </c>
      <c r="C40" s="37" t="s">
        <v>520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1501</v>
      </c>
      <c r="C41" s="37" t="s">
        <v>521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1503</v>
      </c>
      <c r="C42" s="37" t="s">
        <v>522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1509</v>
      </c>
      <c r="C43" s="37" t="s">
        <v>523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1510</v>
      </c>
      <c r="C44" s="37" t="s">
        <v>524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1515</v>
      </c>
      <c r="C45" s="37" t="s">
        <v>525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1519</v>
      </c>
      <c r="C46" s="37" t="s">
        <v>526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1530</v>
      </c>
      <c r="C47" s="37" t="s">
        <v>527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1543</v>
      </c>
      <c r="C48" s="37" t="s">
        <v>528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1544</v>
      </c>
      <c r="C49" s="37" t="s">
        <v>529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1550</v>
      </c>
      <c r="C50" s="37" t="s">
        <v>530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1565</v>
      </c>
      <c r="C51" s="37" t="s">
        <v>531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1579</v>
      </c>
      <c r="C52" s="37" t="s">
        <v>532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1581</v>
      </c>
      <c r="C53" s="37" t="s">
        <v>533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1583</v>
      </c>
      <c r="C54" s="37" t="s">
        <v>534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1590</v>
      </c>
      <c r="C55" s="37" t="s">
        <v>535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56" spans="1:16" ht="12" customHeight="1">
      <c r="A56" s="23">
        <f>IF(B56="","",MAX($A$29:A55)+1)</f>
        <v>28</v>
      </c>
      <c r="B56" s="24">
        <v>1603</v>
      </c>
      <c r="C56" s="37" t="s">
        <v>536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3">
        <f t="shared" si="5"/>
        <v>0</v>
      </c>
      <c r="P56" s="9">
        <f t="shared" si="6"/>
        <v>1</v>
      </c>
    </row>
    <row r="57" spans="1:16" ht="12" customHeight="1">
      <c r="A57" s="23">
        <f>IF(B57="","",MAX($A$29:A56)+1)</f>
        <v>29</v>
      </c>
      <c r="B57" s="24">
        <v>1615</v>
      </c>
      <c r="C57" s="37" t="s">
        <v>537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3">
        <f t="shared" si="5"/>
        <v>0</v>
      </c>
      <c r="P57" s="9">
        <f t="shared" si="6"/>
        <v>1</v>
      </c>
    </row>
    <row r="58" spans="1:16">
      <c r="C58" s="75"/>
    </row>
    <row r="60" spans="1:16" ht="12" customHeight="1">
      <c r="A60" s="34"/>
      <c r="B60" s="34"/>
      <c r="C60" s="34"/>
      <c r="D60" s="74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35"/>
    </row>
    <row r="61" spans="1:16">
      <c r="A61" s="34"/>
      <c r="B61" s="34"/>
      <c r="C61" s="3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34"/>
    </row>
    <row r="69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39" priority="8">
      <formula>$O$21=100</formula>
    </cfRule>
  </conditionalFormatting>
  <conditionalFormatting sqref="A29:O57">
    <cfRule type="expression" dxfId="38" priority="5">
      <formula>$B29=""</formula>
    </cfRule>
  </conditionalFormatting>
  <conditionalFormatting sqref="E29:O57">
    <cfRule type="expression" dxfId="37" priority="6">
      <formula>E29&lt;E$21*0.5</formula>
    </cfRule>
  </conditionalFormatting>
  <conditionalFormatting sqref="E29:O57">
    <cfRule type="expression" dxfId="36" priority="7">
      <formula>E29&lt;E$21*0.7</formula>
    </cfRule>
  </conditionalFormatting>
  <conditionalFormatting sqref="E29:O57">
    <cfRule type="expression" dxfId="35" priority="3">
      <formula>$D29="G"</formula>
    </cfRule>
  </conditionalFormatting>
  <conditionalFormatting sqref="E29:O57">
    <cfRule type="expression" dxfId="34" priority="2">
      <formula>$D29="K"</formula>
    </cfRule>
  </conditionalFormatting>
  <conditionalFormatting sqref="E29:O57">
    <cfRule type="expression" dxfId="33" priority="4">
      <formula>E29&gt;=E$21*0.7</formula>
    </cfRule>
  </conditionalFormatting>
  <conditionalFormatting sqref="A29:O57">
    <cfRule type="expression" dxfId="32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538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COUNTA($B$29:$B$55)-COUNTIF($D$29:$D$55,"G")-COUNTIF($D$29:$D$55,"K")</f>
        <v>27</v>
      </c>
      <c r="M7" s="93" t="s">
        <v>20</v>
      </c>
      <c r="N7" s="93"/>
      <c r="O7" s="28">
        <f>IF($L$7=0,"",AVERAGE(O29:O55))</f>
        <v>0</v>
      </c>
    </row>
    <row r="8" spans="1:15" ht="15.75">
      <c r="C8" s="92" t="s">
        <v>14</v>
      </c>
      <c r="D8" s="92"/>
      <c r="E8" s="92"/>
      <c r="F8" s="92"/>
      <c r="G8" s="74">
        <f>COUNTIF($P$29:$P$55,1)</f>
        <v>27</v>
      </c>
      <c r="H8" s="1"/>
      <c r="I8" s="1"/>
      <c r="J8" s="127" t="s">
        <v>16</v>
      </c>
      <c r="K8" s="128"/>
      <c r="L8" s="12">
        <f>COUNTIF($P$29:$P$55,"&gt;1")</f>
        <v>0</v>
      </c>
      <c r="M8" s="94" t="s">
        <v>21</v>
      </c>
      <c r="N8" s="94"/>
      <c r="O8" s="29">
        <f>IF($L$7=0,"",MEDIAN(O29:O55))</f>
        <v>0</v>
      </c>
    </row>
    <row r="9" spans="1:15" ht="15.75">
      <c r="C9" s="92" t="s">
        <v>11</v>
      </c>
      <c r="D9" s="92"/>
      <c r="E9" s="92"/>
      <c r="F9" s="92"/>
      <c r="G9" s="74">
        <f>COUNTIF($P$29:$P$55,2)</f>
        <v>0</v>
      </c>
      <c r="H9" s="1"/>
      <c r="I9" s="1"/>
      <c r="J9" s="127" t="s">
        <v>17</v>
      </c>
      <c r="K9" s="128"/>
      <c r="L9" s="12">
        <f>COUNTIF($P$29:$P$55,"1")</f>
        <v>27</v>
      </c>
      <c r="M9" s="94" t="s">
        <v>22</v>
      </c>
      <c r="N9" s="94"/>
      <c r="O9" s="29">
        <f>IF($L$7=0,"",(LARGE(O29:O55,1)-SMALL(O29:O55,1)))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COUNTIF($P$29:$P$55,3)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IF($L$7=0,"",(STDEV(O29:O55)))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COUNTIF($P$29:$P$55,4)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COUNTIF($P$29:$P$55,5)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IF(E21="","",COUNTA(E29:E55))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27</v>
      </c>
      <c r="F23" s="17">
        <f t="shared" si="1"/>
        <v>27</v>
      </c>
      <c r="G23" s="17">
        <f t="shared" si="1"/>
        <v>27</v>
      </c>
      <c r="H23" s="17">
        <f t="shared" si="1"/>
        <v>27</v>
      </c>
      <c r="I23" s="17">
        <f t="shared" si="1"/>
        <v>27</v>
      </c>
      <c r="J23" s="17">
        <f t="shared" si="1"/>
        <v>27</v>
      </c>
      <c r="K23" s="17">
        <f t="shared" si="1"/>
        <v>27</v>
      </c>
      <c r="L23" s="17">
        <f t="shared" si="1"/>
        <v>27</v>
      </c>
      <c r="M23" s="17">
        <f t="shared" si="1"/>
        <v>27</v>
      </c>
      <c r="N23" s="17">
        <f t="shared" si="1"/>
        <v>27</v>
      </c>
      <c r="O23" s="18">
        <f>IF(O21=0,"",AVERAGE(E23:N23))</f>
        <v>27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IF($L$7=0,"",IF(E21="","",SUM(E29:E55)/$L$7))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1412</v>
      </c>
      <c r="C29" s="37" t="s">
        <v>539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1414</v>
      </c>
      <c r="C30" s="37" t="s">
        <v>540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5" si="5">IF(D30="G","",IF(D30="K","",IF(B30="","",SUM(E30:N30))))</f>
        <v>0</v>
      </c>
      <c r="P30" s="9">
        <f t="shared" ref="P30:P55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1416</v>
      </c>
      <c r="C31" s="37" t="s">
        <v>541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1417</v>
      </c>
      <c r="C32" s="37" t="s">
        <v>542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1419</v>
      </c>
      <c r="C33" s="37" t="s">
        <v>543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1430</v>
      </c>
      <c r="C34" s="37" t="s">
        <v>544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1440</v>
      </c>
      <c r="C35" s="37" t="s">
        <v>545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1442</v>
      </c>
      <c r="C36" s="37" t="s">
        <v>546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1443</v>
      </c>
      <c r="C37" s="37" t="s">
        <v>547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1459</v>
      </c>
      <c r="C38" s="37" t="s">
        <v>548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1464</v>
      </c>
      <c r="C39" s="37" t="s">
        <v>549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1466</v>
      </c>
      <c r="C40" s="37" t="s">
        <v>550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1467</v>
      </c>
      <c r="C41" s="37" t="s">
        <v>551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1478</v>
      </c>
      <c r="C42" s="37" t="s">
        <v>552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1482</v>
      </c>
      <c r="C43" s="37" t="s">
        <v>553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1505</v>
      </c>
      <c r="C44" s="37" t="s">
        <v>554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1517</v>
      </c>
      <c r="C45" s="37" t="s">
        <v>555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1518</v>
      </c>
      <c r="C46" s="37" t="s">
        <v>556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1541</v>
      </c>
      <c r="C47" s="37" t="s">
        <v>557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1548</v>
      </c>
      <c r="C48" s="37" t="s">
        <v>558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1580</v>
      </c>
      <c r="C49" s="37" t="s">
        <v>559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1585</v>
      </c>
      <c r="C50" s="37" t="s">
        <v>560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1589</v>
      </c>
      <c r="C51" s="37" t="s">
        <v>561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1593</v>
      </c>
      <c r="C52" s="37" t="s">
        <v>562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1596</v>
      </c>
      <c r="C53" s="37" t="s">
        <v>563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1599</v>
      </c>
      <c r="C54" s="37" t="s">
        <v>564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1609</v>
      </c>
      <c r="C55" s="37" t="s">
        <v>565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61" spans="1:16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31" priority="8">
      <formula>$O$21=100</formula>
    </cfRule>
  </conditionalFormatting>
  <conditionalFormatting sqref="A29:O55">
    <cfRule type="expression" dxfId="30" priority="5">
      <formula>$B29=""</formula>
    </cfRule>
  </conditionalFormatting>
  <conditionalFormatting sqref="E29:O55">
    <cfRule type="expression" dxfId="29" priority="6">
      <formula>E29&lt;E$21*0.5</formula>
    </cfRule>
  </conditionalFormatting>
  <conditionalFormatting sqref="E29:O55">
    <cfRule type="expression" dxfId="28" priority="7">
      <formula>E29&lt;E$21*0.7</formula>
    </cfRule>
  </conditionalFormatting>
  <conditionalFormatting sqref="E29:O55">
    <cfRule type="expression" dxfId="27" priority="3">
      <formula>$D29="G"</formula>
    </cfRule>
  </conditionalFormatting>
  <conditionalFormatting sqref="E29:O55">
    <cfRule type="expression" dxfId="26" priority="2">
      <formula>$D29="K"</formula>
    </cfRule>
  </conditionalFormatting>
  <conditionalFormatting sqref="E29:O55">
    <cfRule type="expression" dxfId="25" priority="4">
      <formula>E29&gt;=E$21*0.7</formula>
    </cfRule>
  </conditionalFormatting>
  <conditionalFormatting sqref="A29:O55">
    <cfRule type="expression" dxfId="24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566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COUNTA($B$29:$B$54)-COUNTIF($D$29:$D$54,"G")-COUNTIF($D$29:$D$54,"K")</f>
        <v>26</v>
      </c>
      <c r="M7" s="93" t="s">
        <v>20</v>
      </c>
      <c r="N7" s="93"/>
      <c r="O7" s="28">
        <f>IF($L$7=0,"",AVERAGE(O29:O54))</f>
        <v>0</v>
      </c>
    </row>
    <row r="8" spans="1:15" ht="15.75">
      <c r="C8" s="92" t="s">
        <v>14</v>
      </c>
      <c r="D8" s="92"/>
      <c r="E8" s="92"/>
      <c r="F8" s="92"/>
      <c r="G8" s="74">
        <f>COUNTIF($P$29:$P$54,1)</f>
        <v>26</v>
      </c>
      <c r="H8" s="1"/>
      <c r="I8" s="1"/>
      <c r="J8" s="127" t="s">
        <v>16</v>
      </c>
      <c r="K8" s="128"/>
      <c r="L8" s="12">
        <f>COUNTIF($P$29:$P$54,"&gt;1")</f>
        <v>0</v>
      </c>
      <c r="M8" s="94" t="s">
        <v>21</v>
      </c>
      <c r="N8" s="94"/>
      <c r="O8" s="29">
        <f>IF($L$7=0,"",MEDIAN(O29:O54))</f>
        <v>0</v>
      </c>
    </row>
    <row r="9" spans="1:15" ht="15.75">
      <c r="C9" s="92" t="s">
        <v>11</v>
      </c>
      <c r="D9" s="92"/>
      <c r="E9" s="92"/>
      <c r="F9" s="92"/>
      <c r="G9" s="74">
        <f>COUNTIF($P$29:$P$54,2)</f>
        <v>0</v>
      </c>
      <c r="H9" s="1"/>
      <c r="I9" s="1"/>
      <c r="J9" s="127" t="s">
        <v>17</v>
      </c>
      <c r="K9" s="128"/>
      <c r="L9" s="12">
        <f>COUNTIF($P$29:$P$54,"1")</f>
        <v>26</v>
      </c>
      <c r="M9" s="94" t="s">
        <v>22</v>
      </c>
      <c r="N9" s="94"/>
      <c r="O9" s="29">
        <f>IF($L$7=0,"",(LARGE(O29:O54,1)-SMALL(O29:O54,1)))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COUNTIF($P$29:$P$54,3)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IF($L$7=0,"",(STDEV(O29:O54)))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COUNTIF($P$29:$P$54,4)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COUNTIF($P$29:$P$54,5)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IF(E21="","",COUNTA(E29:E54))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26</v>
      </c>
      <c r="F23" s="17">
        <f t="shared" si="1"/>
        <v>26</v>
      </c>
      <c r="G23" s="17">
        <f t="shared" si="1"/>
        <v>26</v>
      </c>
      <c r="H23" s="17">
        <f t="shared" si="1"/>
        <v>26</v>
      </c>
      <c r="I23" s="17">
        <f t="shared" si="1"/>
        <v>26</v>
      </c>
      <c r="J23" s="17">
        <f t="shared" si="1"/>
        <v>26</v>
      </c>
      <c r="K23" s="17">
        <f t="shared" si="1"/>
        <v>26</v>
      </c>
      <c r="L23" s="17">
        <f t="shared" si="1"/>
        <v>26</v>
      </c>
      <c r="M23" s="17">
        <f t="shared" si="1"/>
        <v>26</v>
      </c>
      <c r="N23" s="17">
        <f t="shared" si="1"/>
        <v>26</v>
      </c>
      <c r="O23" s="18">
        <f>IF(O21=0,"",AVERAGE(E23:N23))</f>
        <v>26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IF($L$7=0,"",IF(E21="","",SUM(E29:E54)/$L$7))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1404</v>
      </c>
      <c r="C29" s="37" t="s">
        <v>567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1413</v>
      </c>
      <c r="C30" s="37" t="s">
        <v>568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4" si="5">IF(D30="G","",IF(D30="K","",IF(B30="","",SUM(E30:N30))))</f>
        <v>0</v>
      </c>
      <c r="P30" s="9">
        <f t="shared" ref="P30:P54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1429</v>
      </c>
      <c r="C31" s="37" t="s">
        <v>569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1453</v>
      </c>
      <c r="C32" s="37" t="s">
        <v>570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1460</v>
      </c>
      <c r="C33" s="37" t="s">
        <v>571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1473</v>
      </c>
      <c r="C34" s="37" t="s">
        <v>572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1475</v>
      </c>
      <c r="C35" s="37" t="s">
        <v>573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1488</v>
      </c>
      <c r="C36" s="37" t="s">
        <v>574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1522</v>
      </c>
      <c r="C37" s="37" t="s">
        <v>575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1540</v>
      </c>
      <c r="C38" s="37" t="s">
        <v>576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1557</v>
      </c>
      <c r="C39" s="37" t="s">
        <v>577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1561</v>
      </c>
      <c r="C40" s="37" t="s">
        <v>578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1563</v>
      </c>
      <c r="C41" s="37" t="s">
        <v>579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1573</v>
      </c>
      <c r="C42" s="37" t="s">
        <v>580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1576</v>
      </c>
      <c r="C43" s="37" t="s">
        <v>581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1584</v>
      </c>
      <c r="C44" s="37" t="s">
        <v>582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1591</v>
      </c>
      <c r="C45" s="37" t="s">
        <v>583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1594</v>
      </c>
      <c r="C46" s="37" t="s">
        <v>584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1605</v>
      </c>
      <c r="C47" s="37" t="s">
        <v>585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1635</v>
      </c>
      <c r="C48" s="37" t="s">
        <v>586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1640</v>
      </c>
      <c r="C49" s="37" t="s">
        <v>587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1643</v>
      </c>
      <c r="C50" s="37" t="s">
        <v>588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1654</v>
      </c>
      <c r="C51" s="37" t="s">
        <v>589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1662</v>
      </c>
      <c r="C52" s="37" t="s">
        <v>590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1672</v>
      </c>
      <c r="C53" s="37" t="s">
        <v>591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1675</v>
      </c>
      <c r="C54" s="37" t="s">
        <v>592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>
      <c r="C55" s="75"/>
    </row>
    <row r="57" spans="1:16" ht="12" customHeight="1">
      <c r="A57" s="34"/>
      <c r="B57" s="34"/>
      <c r="C57" s="34"/>
      <c r="D57" s="74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35"/>
    </row>
    <row r="58" spans="1:16">
      <c r="A58" s="34"/>
      <c r="B58" s="34"/>
      <c r="C58" s="3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34"/>
    </row>
    <row r="66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23" priority="8">
      <formula>$O$21=100</formula>
    </cfRule>
  </conditionalFormatting>
  <conditionalFormatting sqref="A29:O54">
    <cfRule type="expression" dxfId="22" priority="5">
      <formula>$B29=""</formula>
    </cfRule>
  </conditionalFormatting>
  <conditionalFormatting sqref="E29:O54">
    <cfRule type="expression" dxfId="21" priority="6">
      <formula>E29&lt;E$21*0.5</formula>
    </cfRule>
  </conditionalFormatting>
  <conditionalFormatting sqref="E29:O54">
    <cfRule type="expression" dxfId="20" priority="7">
      <formula>E29&lt;E$21*0.7</formula>
    </cfRule>
  </conditionalFormatting>
  <conditionalFormatting sqref="E29:O54">
    <cfRule type="expression" dxfId="19" priority="3">
      <formula>$D29="G"</formula>
    </cfRule>
  </conditionalFormatting>
  <conditionalFormatting sqref="E29:O54">
    <cfRule type="expression" dxfId="18" priority="2">
      <formula>$D29="K"</formula>
    </cfRule>
  </conditionalFormatting>
  <conditionalFormatting sqref="E29:O54">
    <cfRule type="expression" dxfId="17" priority="4">
      <formula>E29&gt;=E$21*0.7</formula>
    </cfRule>
  </conditionalFormatting>
  <conditionalFormatting sqref="A29:O54">
    <cfRule type="expression" dxfId="16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P68"/>
  <sheetViews>
    <sheetView tabSelected="1"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74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COUNTA($B$29:$B$56)-COUNTIF($D$29:$D$56,"G")-COUNTIF($D$29:$D$56,"K")</f>
        <v>28</v>
      </c>
      <c r="M7" s="93" t="s">
        <v>20</v>
      </c>
      <c r="N7" s="93"/>
      <c r="O7" s="28">
        <f>IF($L$7=0,"",AVERAGE(O29:O56))</f>
        <v>0</v>
      </c>
    </row>
    <row r="8" spans="1:15" ht="15.75">
      <c r="C8" s="92" t="s">
        <v>14</v>
      </c>
      <c r="D8" s="92"/>
      <c r="E8" s="92"/>
      <c r="F8" s="92"/>
      <c r="G8" s="11">
        <f>COUNTIF($P$29:$P$56,1)</f>
        <v>28</v>
      </c>
      <c r="H8" s="1"/>
      <c r="I8" s="1"/>
      <c r="J8" s="127" t="s">
        <v>16</v>
      </c>
      <c r="K8" s="128"/>
      <c r="L8" s="12">
        <f>COUNTIF($P$29:$P$56,"&gt;1")</f>
        <v>0</v>
      </c>
      <c r="M8" s="94" t="s">
        <v>21</v>
      </c>
      <c r="N8" s="94"/>
      <c r="O8" s="29">
        <f>IF($L$7=0,"",MEDIAN(O29:O56))</f>
        <v>0</v>
      </c>
    </row>
    <row r="9" spans="1:15" ht="15.75">
      <c r="C9" s="92" t="s">
        <v>11</v>
      </c>
      <c r="D9" s="92"/>
      <c r="E9" s="92"/>
      <c r="F9" s="92"/>
      <c r="G9" s="11">
        <f>COUNTIF($P$29:$P$56,2)</f>
        <v>0</v>
      </c>
      <c r="H9" s="1"/>
      <c r="I9" s="1"/>
      <c r="J9" s="127" t="s">
        <v>17</v>
      </c>
      <c r="K9" s="128"/>
      <c r="L9" s="12">
        <f>COUNTIF($P$29:$P$56,"1")</f>
        <v>28</v>
      </c>
      <c r="M9" s="94" t="s">
        <v>22</v>
      </c>
      <c r="N9" s="94"/>
      <c r="O9" s="29">
        <f>IF($L$7=0,"",(LARGE(O29:O56,1)-SMALL(O29:O56,1)))</f>
        <v>0</v>
      </c>
    </row>
    <row r="10" spans="1:15" ht="15.75">
      <c r="C10" s="92" t="s">
        <v>12</v>
      </c>
      <c r="D10" s="92"/>
      <c r="E10" s="92"/>
      <c r="F10" s="92"/>
      <c r="G10" s="11">
        <f>COUNTIF($P$29:$P$56,3)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IF($L$7=0,"",(STDEV(O29:O56)))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11">
        <f>COUNTIF($P$29:$P$56,4)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11">
        <f>COUNTIF($P$29:$P$56,5)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IF(E21="","",COUNTA(E29:E56))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28</v>
      </c>
      <c r="F23" s="17">
        <f t="shared" si="1"/>
        <v>28</v>
      </c>
      <c r="G23" s="17">
        <f t="shared" si="1"/>
        <v>28</v>
      </c>
      <c r="H23" s="17">
        <f t="shared" si="1"/>
        <v>28</v>
      </c>
      <c r="I23" s="17">
        <f t="shared" si="1"/>
        <v>28</v>
      </c>
      <c r="J23" s="17">
        <f t="shared" si="1"/>
        <v>28</v>
      </c>
      <c r="K23" s="17">
        <f t="shared" si="1"/>
        <v>28</v>
      </c>
      <c r="L23" s="17">
        <f t="shared" si="1"/>
        <v>28</v>
      </c>
      <c r="M23" s="17">
        <f t="shared" si="1"/>
        <v>28</v>
      </c>
      <c r="N23" s="17">
        <f t="shared" si="1"/>
        <v>28</v>
      </c>
      <c r="O23" s="18">
        <f>IF(O21=0,"",AVERAGE(E23:N23))</f>
        <v>28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IF($L$7=0,"",IF(E21="","",SUM(E29:E56)/$L$7))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508</v>
      </c>
      <c r="C29" s="37" t="s">
        <v>75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511</v>
      </c>
      <c r="C30" s="37" t="s">
        <v>76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6" si="5">IF(D30="G","",IF(D30="K","",IF(B30="","",SUM(E30:N30))))</f>
        <v>0</v>
      </c>
      <c r="P30" s="9">
        <f t="shared" ref="P30:P56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545</v>
      </c>
      <c r="C31" s="37" t="s">
        <v>77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547</v>
      </c>
      <c r="C32" s="37" t="s">
        <v>78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550</v>
      </c>
      <c r="C33" s="37" t="s">
        <v>79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552</v>
      </c>
      <c r="C34" s="37" t="s">
        <v>80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556</v>
      </c>
      <c r="C35" s="37" t="s">
        <v>81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565</v>
      </c>
      <c r="C36" s="37" t="s">
        <v>82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567</v>
      </c>
      <c r="C37" s="37" t="s">
        <v>83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571</v>
      </c>
      <c r="C38" s="37" t="s">
        <v>84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580</v>
      </c>
      <c r="C39" s="37" t="s">
        <v>85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586</v>
      </c>
      <c r="C40" s="37" t="s">
        <v>86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590</v>
      </c>
      <c r="C41" s="37" t="s">
        <v>87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591</v>
      </c>
      <c r="C42" s="37" t="s">
        <v>88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608</v>
      </c>
      <c r="C43" s="37" t="s">
        <v>89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610</v>
      </c>
      <c r="C44" s="37" t="s">
        <v>90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612</v>
      </c>
      <c r="C45" s="37" t="s">
        <v>91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614</v>
      </c>
      <c r="C46" s="37" t="s">
        <v>92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616</v>
      </c>
      <c r="C47" s="37" t="s">
        <v>93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625</v>
      </c>
      <c r="C48" s="37" t="s">
        <v>94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626</v>
      </c>
      <c r="C49" s="37" t="s">
        <v>95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629</v>
      </c>
      <c r="C50" s="37" t="s">
        <v>96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631</v>
      </c>
      <c r="C51" s="37" t="s">
        <v>97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634</v>
      </c>
      <c r="C52" s="37" t="s">
        <v>98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648</v>
      </c>
      <c r="C53" s="37" t="s">
        <v>99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651</v>
      </c>
      <c r="C54" s="37" t="s">
        <v>100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652</v>
      </c>
      <c r="C55" s="37" t="s">
        <v>101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56" spans="1:16" ht="12" customHeight="1">
      <c r="A56" s="23">
        <f>IF(B56="","",MAX($A$29:A55)+1)</f>
        <v>28</v>
      </c>
      <c r="B56" s="24">
        <v>654</v>
      </c>
      <c r="C56" s="37" t="s">
        <v>102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3">
        <f t="shared" si="5"/>
        <v>0</v>
      </c>
      <c r="P56" s="9">
        <f t="shared" si="6"/>
        <v>1</v>
      </c>
    </row>
    <row r="57" spans="1:16">
      <c r="C57" s="38"/>
    </row>
    <row r="59" spans="1:16" ht="12" customHeight="1">
      <c r="A59" s="34"/>
      <c r="B59" s="34"/>
      <c r="C59" s="34"/>
      <c r="D59" s="11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35"/>
    </row>
    <row r="60" spans="1:16">
      <c r="A60" s="34"/>
      <c r="B60" s="34"/>
      <c r="C60" s="34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34"/>
    </row>
    <row r="68" ht="15" customHeight="1"/>
  </sheetData>
  <mergeCells count="46">
    <mergeCell ref="A20:D20"/>
    <mergeCell ref="A21:D21"/>
    <mergeCell ref="A22:D22"/>
    <mergeCell ref="A23:D23"/>
    <mergeCell ref="A14:C14"/>
    <mergeCell ref="M10:N10"/>
    <mergeCell ref="A15:O16"/>
    <mergeCell ref="A17:O17"/>
    <mergeCell ref="A19:D19"/>
    <mergeCell ref="J8:K8"/>
    <mergeCell ref="J9:K9"/>
    <mergeCell ref="N12:O12"/>
    <mergeCell ref="J10:K10"/>
    <mergeCell ref="C11:F11"/>
    <mergeCell ref="C12:F12"/>
    <mergeCell ref="A1:O1"/>
    <mergeCell ref="H3:I3"/>
    <mergeCell ref="H4:I4"/>
    <mergeCell ref="H5:I5"/>
    <mergeCell ref="J5:O5"/>
    <mergeCell ref="J3:O3"/>
    <mergeCell ref="J4:O4"/>
    <mergeCell ref="A2:D2"/>
    <mergeCell ref="A3:D3"/>
    <mergeCell ref="A4:D4"/>
    <mergeCell ref="A5:D5"/>
    <mergeCell ref="E2:O2"/>
    <mergeCell ref="E3:G3"/>
    <mergeCell ref="E4:G4"/>
    <mergeCell ref="E5:G5"/>
    <mergeCell ref="A27:O27"/>
    <mergeCell ref="A24:D24"/>
    <mergeCell ref="A25:D25"/>
    <mergeCell ref="A26:D26"/>
    <mergeCell ref="C7:G7"/>
    <mergeCell ref="O19:O20"/>
    <mergeCell ref="C8:F8"/>
    <mergeCell ref="C9:F9"/>
    <mergeCell ref="C10:F10"/>
    <mergeCell ref="M7:N7"/>
    <mergeCell ref="M8:N8"/>
    <mergeCell ref="M9:N9"/>
    <mergeCell ref="J7:K7"/>
    <mergeCell ref="J11:M11"/>
    <mergeCell ref="J12:M12"/>
    <mergeCell ref="N11:O11"/>
  </mergeCells>
  <conditionalFormatting sqref="O21">
    <cfRule type="expression" dxfId="159" priority="16">
      <formula>$O$21=100</formula>
    </cfRule>
  </conditionalFormatting>
  <conditionalFormatting sqref="A29:O56">
    <cfRule type="expression" dxfId="158" priority="8">
      <formula>$B29=""</formula>
    </cfRule>
  </conditionalFormatting>
  <conditionalFormatting sqref="E29:O56">
    <cfRule type="expression" dxfId="157" priority="9">
      <formula>E29&lt;E$21*0.5</formula>
    </cfRule>
  </conditionalFormatting>
  <conditionalFormatting sqref="E29:O56">
    <cfRule type="expression" dxfId="156" priority="11">
      <formula>E29&lt;E$21*0.7</formula>
    </cfRule>
  </conditionalFormatting>
  <conditionalFormatting sqref="E29:O56">
    <cfRule type="expression" dxfId="155" priority="5">
      <formula>$D29="G"</formula>
    </cfRule>
  </conditionalFormatting>
  <conditionalFormatting sqref="E29:O56">
    <cfRule type="expression" dxfId="154" priority="2">
      <formula>$D29="K"</formula>
    </cfRule>
  </conditionalFormatting>
  <conditionalFormatting sqref="E29:O56">
    <cfRule type="expression" dxfId="153" priority="6">
      <formula>E29&gt;=E$21*0.7</formula>
    </cfRule>
  </conditionalFormatting>
  <conditionalFormatting sqref="A29:O56">
    <cfRule type="expression" dxfId="152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617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COUNTA($B$29:$B$52)-COUNTIF($D$29:$D$52,"G")-COUNTIF($D$29:$D$52,"K")</f>
        <v>24</v>
      </c>
      <c r="M7" s="93" t="s">
        <v>20</v>
      </c>
      <c r="N7" s="93"/>
      <c r="O7" s="28">
        <f>IF($L$7=0,"",AVERAGE(O29:O52))</f>
        <v>0</v>
      </c>
    </row>
    <row r="8" spans="1:15" ht="15.75">
      <c r="C8" s="92" t="s">
        <v>14</v>
      </c>
      <c r="D8" s="92"/>
      <c r="E8" s="92"/>
      <c r="F8" s="92"/>
      <c r="G8" s="74">
        <f>COUNTIF($P$29:$P$52,1)</f>
        <v>24</v>
      </c>
      <c r="H8" s="1"/>
      <c r="I8" s="1"/>
      <c r="J8" s="127" t="s">
        <v>16</v>
      </c>
      <c r="K8" s="128"/>
      <c r="L8" s="12">
        <f>COUNTIF($P$29:$P$52,"&gt;1")</f>
        <v>0</v>
      </c>
      <c r="M8" s="94" t="s">
        <v>21</v>
      </c>
      <c r="N8" s="94"/>
      <c r="O8" s="29">
        <f>IF($L$7=0,"",MEDIAN(O29:O52))</f>
        <v>0</v>
      </c>
    </row>
    <row r="9" spans="1:15" ht="15.75">
      <c r="C9" s="92" t="s">
        <v>11</v>
      </c>
      <c r="D9" s="92"/>
      <c r="E9" s="92"/>
      <c r="F9" s="92"/>
      <c r="G9" s="74">
        <f>COUNTIF($P$29:$P$52,2)</f>
        <v>0</v>
      </c>
      <c r="H9" s="1"/>
      <c r="I9" s="1"/>
      <c r="J9" s="127" t="s">
        <v>17</v>
      </c>
      <c r="K9" s="128"/>
      <c r="L9" s="12">
        <f>COUNTIF($P$29:$P$52,"1")</f>
        <v>24</v>
      </c>
      <c r="M9" s="94" t="s">
        <v>22</v>
      </c>
      <c r="N9" s="94"/>
      <c r="O9" s="29">
        <f>IF($L$7=0,"",(LARGE(O29:O52,1)-SMALL(O29:O52,1)))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COUNTIF($P$29:$P$52,3)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IF($L$7=0,"",(STDEV(O29:O52)))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COUNTIF($P$29:$P$52,4)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COUNTIF($P$29:$P$52,5)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IF(E21="","",COUNTA(E29:E52))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24</v>
      </c>
      <c r="F23" s="17">
        <f t="shared" si="1"/>
        <v>24</v>
      </c>
      <c r="G23" s="17">
        <f t="shared" si="1"/>
        <v>24</v>
      </c>
      <c r="H23" s="17">
        <f t="shared" si="1"/>
        <v>24</v>
      </c>
      <c r="I23" s="17">
        <f t="shared" si="1"/>
        <v>24</v>
      </c>
      <c r="J23" s="17">
        <f t="shared" si="1"/>
        <v>24</v>
      </c>
      <c r="K23" s="17">
        <f t="shared" si="1"/>
        <v>24</v>
      </c>
      <c r="L23" s="17">
        <f t="shared" si="1"/>
        <v>24</v>
      </c>
      <c r="M23" s="17">
        <f t="shared" si="1"/>
        <v>24</v>
      </c>
      <c r="N23" s="17">
        <f t="shared" si="1"/>
        <v>24</v>
      </c>
      <c r="O23" s="18">
        <f>IF(O21=0,"",AVERAGE(E23:N23))</f>
        <v>24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IF($L$7=0,"",IF(E21="","",SUM(E29:E52)/$L$7))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1405</v>
      </c>
      <c r="C29" s="37" t="s">
        <v>593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1410</v>
      </c>
      <c r="C30" s="37" t="s">
        <v>594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2" si="5">IF(D30="G","",IF(D30="K","",IF(B30="","",SUM(E30:N30))))</f>
        <v>0</v>
      </c>
      <c r="P30" s="9">
        <f t="shared" ref="P30:P52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1415</v>
      </c>
      <c r="C31" s="37" t="s">
        <v>595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1421</v>
      </c>
      <c r="C32" s="37" t="s">
        <v>596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1427</v>
      </c>
      <c r="C33" s="37" t="s">
        <v>597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1439</v>
      </c>
      <c r="C34" s="37" t="s">
        <v>598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1457</v>
      </c>
      <c r="C35" s="37" t="s">
        <v>599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1477</v>
      </c>
      <c r="C36" s="37" t="s">
        <v>600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1484</v>
      </c>
      <c r="C37" s="37" t="s">
        <v>601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1487</v>
      </c>
      <c r="C38" s="37" t="s">
        <v>602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1498</v>
      </c>
      <c r="C39" s="37" t="s">
        <v>603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1508</v>
      </c>
      <c r="C40" s="37" t="s">
        <v>604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1523</v>
      </c>
      <c r="C41" s="37" t="s">
        <v>605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1529</v>
      </c>
      <c r="C42" s="37" t="s">
        <v>606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1534</v>
      </c>
      <c r="C43" s="37" t="s">
        <v>607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1552</v>
      </c>
      <c r="C44" s="37" t="s">
        <v>608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1560</v>
      </c>
      <c r="C45" s="37" t="s">
        <v>609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1569</v>
      </c>
      <c r="C46" s="37" t="s">
        <v>610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1575</v>
      </c>
      <c r="C47" s="37" t="s">
        <v>611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1577</v>
      </c>
      <c r="C48" s="37" t="s">
        <v>612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1601</v>
      </c>
      <c r="C49" s="37" t="s">
        <v>613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1606</v>
      </c>
      <c r="C50" s="37" t="s">
        <v>614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1607</v>
      </c>
      <c r="C51" s="37" t="s">
        <v>615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1620</v>
      </c>
      <c r="C52" s="37" t="s">
        <v>616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>
      <c r="C53" s="75"/>
    </row>
    <row r="55" spans="1:16" ht="12" customHeight="1">
      <c r="A55" s="34"/>
      <c r="B55" s="34"/>
      <c r="C55" s="34"/>
      <c r="D55" s="74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35"/>
    </row>
    <row r="56" spans="1:16">
      <c r="A56" s="34"/>
      <c r="B56" s="34"/>
      <c r="C56" s="3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34"/>
    </row>
    <row r="64" spans="1:16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15" priority="8">
      <formula>$O$21=100</formula>
    </cfRule>
  </conditionalFormatting>
  <conditionalFormatting sqref="A29:O52">
    <cfRule type="expression" dxfId="14" priority="5">
      <formula>$B29=""</formula>
    </cfRule>
  </conditionalFormatting>
  <conditionalFormatting sqref="E29:O52">
    <cfRule type="expression" dxfId="13" priority="6">
      <formula>E29&lt;E$21*0.5</formula>
    </cfRule>
  </conditionalFormatting>
  <conditionalFormatting sqref="E29:O52">
    <cfRule type="expression" dxfId="12" priority="7">
      <formula>E29&lt;E$21*0.7</formula>
    </cfRule>
  </conditionalFormatting>
  <conditionalFormatting sqref="E29:O52">
    <cfRule type="expression" dxfId="11" priority="3">
      <formula>$D29="G"</formula>
    </cfRule>
  </conditionalFormatting>
  <conditionalFormatting sqref="E29:O52">
    <cfRule type="expression" dxfId="10" priority="2">
      <formula>$D29="K"</formula>
    </cfRule>
  </conditionalFormatting>
  <conditionalFormatting sqref="E29:O52">
    <cfRule type="expression" dxfId="9" priority="4">
      <formula>E29&gt;=E$21*0.7</formula>
    </cfRule>
  </conditionalFormatting>
  <conditionalFormatting sqref="A29:O52">
    <cfRule type="expression" dxfId="8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618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COUNTA($B$29:$B$59)-COUNTIF($D$29:$D$59,"G")-COUNTIF($D$29:$D$59,"K")</f>
        <v>31</v>
      </c>
      <c r="M7" s="93" t="s">
        <v>20</v>
      </c>
      <c r="N7" s="93"/>
      <c r="O7" s="28">
        <f>IF($L$7=0,"",AVERAGE(O29:O59))</f>
        <v>0</v>
      </c>
    </row>
    <row r="8" spans="1:15" ht="15.75">
      <c r="C8" s="92" t="s">
        <v>14</v>
      </c>
      <c r="D8" s="92"/>
      <c r="E8" s="92"/>
      <c r="F8" s="92"/>
      <c r="G8" s="74">
        <f>COUNTIF($P$29:$P$59,1)</f>
        <v>31</v>
      </c>
      <c r="H8" s="1"/>
      <c r="I8" s="1"/>
      <c r="J8" s="127" t="s">
        <v>16</v>
      </c>
      <c r="K8" s="128"/>
      <c r="L8" s="12">
        <f>COUNTIF($P$29:$P$59,"&gt;1")</f>
        <v>0</v>
      </c>
      <c r="M8" s="94" t="s">
        <v>21</v>
      </c>
      <c r="N8" s="94"/>
      <c r="O8" s="29">
        <f>IF($L$7=0,"",MEDIAN(O29:O59))</f>
        <v>0</v>
      </c>
    </row>
    <row r="9" spans="1:15" ht="15.75">
      <c r="C9" s="92" t="s">
        <v>11</v>
      </c>
      <c r="D9" s="92"/>
      <c r="E9" s="92"/>
      <c r="F9" s="92"/>
      <c r="G9" s="74">
        <f>COUNTIF($P$29:$P$59,2)</f>
        <v>0</v>
      </c>
      <c r="H9" s="1"/>
      <c r="I9" s="1"/>
      <c r="J9" s="127" t="s">
        <v>17</v>
      </c>
      <c r="K9" s="128"/>
      <c r="L9" s="12">
        <f>COUNTIF($P$29:$P$59,"1")</f>
        <v>31</v>
      </c>
      <c r="M9" s="94" t="s">
        <v>22</v>
      </c>
      <c r="N9" s="94"/>
      <c r="O9" s="29">
        <f>IF($L$7=0,"",(LARGE(O29:O59,1)-SMALL(O29:O59,1)))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COUNTIF($P$29:$P$59,3)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IF($L$7=0,"",(STDEV(O29:O59)))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COUNTIF($P$29:$P$59,4)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COUNTIF($P$29:$P$59,5)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IF(E21="","",COUNTA(E29:E59))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31</v>
      </c>
      <c r="F23" s="17">
        <f t="shared" si="1"/>
        <v>31</v>
      </c>
      <c r="G23" s="17">
        <f t="shared" si="1"/>
        <v>31</v>
      </c>
      <c r="H23" s="17">
        <f t="shared" si="1"/>
        <v>31</v>
      </c>
      <c r="I23" s="17">
        <f t="shared" si="1"/>
        <v>31</v>
      </c>
      <c r="J23" s="17">
        <f t="shared" si="1"/>
        <v>31</v>
      </c>
      <c r="K23" s="17">
        <f t="shared" si="1"/>
        <v>31</v>
      </c>
      <c r="L23" s="17">
        <f t="shared" si="1"/>
        <v>31</v>
      </c>
      <c r="M23" s="17">
        <f t="shared" si="1"/>
        <v>31</v>
      </c>
      <c r="N23" s="17">
        <f t="shared" si="1"/>
        <v>31</v>
      </c>
      <c r="O23" s="18">
        <f>IF(O21=0,"",AVERAGE(E23:N23))</f>
        <v>31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IF($L$7=0,"",IF(E21="","",SUM(E29:E59)/$L$7))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1418</v>
      </c>
      <c r="C29" s="37" t="s">
        <v>619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1426</v>
      </c>
      <c r="C30" s="37" t="s">
        <v>620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9" si="5">IF(D30="G","",IF(D30="K","",IF(B30="","",SUM(E30:N30))))</f>
        <v>0</v>
      </c>
      <c r="P30" s="9">
        <f t="shared" ref="P30:P59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1435</v>
      </c>
      <c r="C31" s="37" t="s">
        <v>621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1446</v>
      </c>
      <c r="C32" s="37" t="s">
        <v>622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1448</v>
      </c>
      <c r="C33" s="37" t="s">
        <v>623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1456</v>
      </c>
      <c r="C34" s="37" t="s">
        <v>624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1462</v>
      </c>
      <c r="C35" s="37" t="s">
        <v>625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1468</v>
      </c>
      <c r="C36" s="37" t="s">
        <v>626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1471</v>
      </c>
      <c r="C37" s="37" t="s">
        <v>627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1480</v>
      </c>
      <c r="C38" s="37" t="s">
        <v>628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1489</v>
      </c>
      <c r="C39" s="37" t="s">
        <v>629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1496</v>
      </c>
      <c r="C40" s="37" t="s">
        <v>630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1502</v>
      </c>
      <c r="C41" s="37" t="s">
        <v>631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1506</v>
      </c>
      <c r="C42" s="37" t="s">
        <v>632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1520</v>
      </c>
      <c r="C43" s="37" t="s">
        <v>633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1524</v>
      </c>
      <c r="C44" s="37" t="s">
        <v>634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1525</v>
      </c>
      <c r="C45" s="37" t="s">
        <v>635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1531</v>
      </c>
      <c r="C46" s="37" t="s">
        <v>636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1532</v>
      </c>
      <c r="C47" s="37" t="s">
        <v>637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1535</v>
      </c>
      <c r="C48" s="37" t="s">
        <v>638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1536</v>
      </c>
      <c r="C49" s="37" t="s">
        <v>639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1546</v>
      </c>
      <c r="C50" s="37" t="s">
        <v>640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1549</v>
      </c>
      <c r="C51" s="37" t="s">
        <v>641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1555</v>
      </c>
      <c r="C52" s="37" t="s">
        <v>642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1566</v>
      </c>
      <c r="C53" s="37" t="s">
        <v>643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1570</v>
      </c>
      <c r="C54" s="37" t="s">
        <v>644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1574</v>
      </c>
      <c r="C55" s="37" t="s">
        <v>645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56" spans="1:16" ht="12" customHeight="1">
      <c r="A56" s="23">
        <f>IF(B56="","",MAX($A$29:A55)+1)</f>
        <v>28</v>
      </c>
      <c r="B56" s="24">
        <v>1586</v>
      </c>
      <c r="C56" s="37" t="s">
        <v>646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3">
        <f t="shared" si="5"/>
        <v>0</v>
      </c>
      <c r="P56" s="9">
        <f t="shared" si="6"/>
        <v>1</v>
      </c>
    </row>
    <row r="57" spans="1:16" ht="12" customHeight="1">
      <c r="A57" s="23">
        <f>IF(B57="","",MAX($A$29:A56)+1)</f>
        <v>29</v>
      </c>
      <c r="B57" s="24">
        <v>1600</v>
      </c>
      <c r="C57" s="37" t="s">
        <v>647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3">
        <f t="shared" si="5"/>
        <v>0</v>
      </c>
      <c r="P57" s="9">
        <f t="shared" si="6"/>
        <v>1</v>
      </c>
    </row>
    <row r="58" spans="1:16" ht="12" customHeight="1">
      <c r="A58" s="23">
        <f>IF(B58="","",MAX($A$29:A57)+1)</f>
        <v>30</v>
      </c>
      <c r="B58" s="24">
        <v>1604</v>
      </c>
      <c r="C58" s="37" t="s">
        <v>648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3">
        <f t="shared" si="5"/>
        <v>0</v>
      </c>
      <c r="P58" s="9">
        <f t="shared" si="6"/>
        <v>1</v>
      </c>
    </row>
    <row r="59" spans="1:16" ht="12" customHeight="1">
      <c r="A59" s="23">
        <f>IF(B59="","",MAX($A$29:A58)+1)</f>
        <v>31</v>
      </c>
      <c r="B59" s="24">
        <v>1610</v>
      </c>
      <c r="C59" s="37" t="s">
        <v>649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3">
        <f t="shared" si="5"/>
        <v>0</v>
      </c>
      <c r="P59" s="9">
        <f t="shared" si="6"/>
        <v>1</v>
      </c>
    </row>
    <row r="60" spans="1:16">
      <c r="C60" s="75"/>
    </row>
    <row r="62" spans="1:16" ht="12" customHeight="1">
      <c r="A62" s="34"/>
      <c r="B62" s="34"/>
      <c r="C62" s="34"/>
      <c r="D62" s="74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5"/>
    </row>
    <row r="63" spans="1:16">
      <c r="A63" s="34"/>
      <c r="B63" s="34"/>
      <c r="C63" s="3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34"/>
    </row>
    <row r="71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7" priority="8">
      <formula>$O$21=100</formula>
    </cfRule>
  </conditionalFormatting>
  <conditionalFormatting sqref="A29:O59">
    <cfRule type="expression" dxfId="6" priority="5">
      <formula>$B29=""</formula>
    </cfRule>
  </conditionalFormatting>
  <conditionalFormatting sqref="E29:O59">
    <cfRule type="expression" dxfId="5" priority="6">
      <formula>E29&lt;E$21*0.5</formula>
    </cfRule>
  </conditionalFormatting>
  <conditionalFormatting sqref="E29:O59">
    <cfRule type="expression" dxfId="4" priority="7">
      <formula>E29&lt;E$21*0.7</formula>
    </cfRule>
  </conditionalFormatting>
  <conditionalFormatting sqref="E29:O59">
    <cfRule type="expression" dxfId="3" priority="3">
      <formula>$D29="G"</formula>
    </cfRule>
  </conditionalFormatting>
  <conditionalFormatting sqref="E29:O59">
    <cfRule type="expression" dxfId="2" priority="2">
      <formula>$D29="K"</formula>
    </cfRule>
  </conditionalFormatting>
  <conditionalFormatting sqref="E29:O59">
    <cfRule type="expression" dxfId="1" priority="4">
      <formula>E29&gt;=E$21*0.7</formula>
    </cfRule>
  </conditionalFormatting>
  <conditionalFormatting sqref="A29:O59">
    <cfRule type="expression" dxfId="0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132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COUNTA($B$29:$B$57)-COUNTIF($D$29:$D$57,"G")-COUNTIF($D$29:$D$57,"K")</f>
        <v>29</v>
      </c>
      <c r="M7" s="93" t="s">
        <v>20</v>
      </c>
      <c r="N7" s="93"/>
      <c r="O7" s="28">
        <f>IF($L$7=0,"",AVERAGE(O29:O57))</f>
        <v>0</v>
      </c>
    </row>
    <row r="8" spans="1:15" ht="15.75">
      <c r="C8" s="92" t="s">
        <v>14</v>
      </c>
      <c r="D8" s="92"/>
      <c r="E8" s="92"/>
      <c r="F8" s="92"/>
      <c r="G8" s="74">
        <f>COUNTIF($P$29:$P$57,1)</f>
        <v>29</v>
      </c>
      <c r="H8" s="1"/>
      <c r="I8" s="1"/>
      <c r="J8" s="127" t="s">
        <v>16</v>
      </c>
      <c r="K8" s="128"/>
      <c r="L8" s="12">
        <f>COUNTIF($P$29:$P$57,"&gt;1")</f>
        <v>0</v>
      </c>
      <c r="M8" s="94" t="s">
        <v>21</v>
      </c>
      <c r="N8" s="94"/>
      <c r="O8" s="29">
        <f>IF($L$7=0,"",MEDIAN(O29:O57))</f>
        <v>0</v>
      </c>
    </row>
    <row r="9" spans="1:15" ht="15.75">
      <c r="C9" s="92" t="s">
        <v>11</v>
      </c>
      <c r="D9" s="92"/>
      <c r="E9" s="92"/>
      <c r="F9" s="92"/>
      <c r="G9" s="74">
        <f>COUNTIF($P$29:$P$57,2)</f>
        <v>0</v>
      </c>
      <c r="H9" s="1"/>
      <c r="I9" s="1"/>
      <c r="J9" s="127" t="s">
        <v>17</v>
      </c>
      <c r="K9" s="128"/>
      <c r="L9" s="12">
        <f>COUNTIF($P$29:$P$57,"1")</f>
        <v>29</v>
      </c>
      <c r="M9" s="94" t="s">
        <v>22</v>
      </c>
      <c r="N9" s="94"/>
      <c r="O9" s="29">
        <f>IF($L$7=0,"",(LARGE(O29:O57,1)-SMALL(O29:O57,1)))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COUNTIF($P$29:$P$57,3)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IF($L$7=0,"",(STDEV(O29:O57)))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COUNTIF($P$29:$P$57,4)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COUNTIF($P$29:$P$57,5)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IF(E21="","",COUNTA(E29:E57))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29</v>
      </c>
      <c r="F23" s="17">
        <f t="shared" si="1"/>
        <v>29</v>
      </c>
      <c r="G23" s="17">
        <f t="shared" si="1"/>
        <v>29</v>
      </c>
      <c r="H23" s="17">
        <f t="shared" si="1"/>
        <v>29</v>
      </c>
      <c r="I23" s="17">
        <f t="shared" si="1"/>
        <v>29</v>
      </c>
      <c r="J23" s="17">
        <f t="shared" si="1"/>
        <v>29</v>
      </c>
      <c r="K23" s="17">
        <f t="shared" si="1"/>
        <v>29</v>
      </c>
      <c r="L23" s="17">
        <f t="shared" si="1"/>
        <v>29</v>
      </c>
      <c r="M23" s="17">
        <f t="shared" si="1"/>
        <v>29</v>
      </c>
      <c r="N23" s="17">
        <f t="shared" si="1"/>
        <v>29</v>
      </c>
      <c r="O23" s="18">
        <f>IF(O21=0,"",AVERAGE(E23:N23))</f>
        <v>29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IF($L$7=0,"",IF(E21="","",SUM(E29:E57)/$L$7))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502</v>
      </c>
      <c r="C29" s="37" t="s">
        <v>103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507</v>
      </c>
      <c r="C30" s="37" t="s">
        <v>104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7" si="5">IF(D30="G","",IF(D30="K","",IF(B30="","",SUM(E30:N30))))</f>
        <v>0</v>
      </c>
      <c r="P30" s="9">
        <f t="shared" ref="P30:P57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509</v>
      </c>
      <c r="C31" s="37" t="s">
        <v>105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510</v>
      </c>
      <c r="C32" s="37" t="s">
        <v>106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515</v>
      </c>
      <c r="C33" s="37" t="s">
        <v>107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517</v>
      </c>
      <c r="C34" s="37" t="s">
        <v>108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523</v>
      </c>
      <c r="C35" s="37" t="s">
        <v>109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528</v>
      </c>
      <c r="C36" s="37" t="s">
        <v>110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530</v>
      </c>
      <c r="C37" s="37" t="s">
        <v>111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532</v>
      </c>
      <c r="C38" s="37" t="s">
        <v>112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538</v>
      </c>
      <c r="C39" s="37" t="s">
        <v>113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539</v>
      </c>
      <c r="C40" s="37" t="s">
        <v>114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540</v>
      </c>
      <c r="C41" s="37" t="s">
        <v>115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544</v>
      </c>
      <c r="C42" s="37" t="s">
        <v>116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546</v>
      </c>
      <c r="C43" s="37" t="s">
        <v>117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555</v>
      </c>
      <c r="C44" s="37" t="s">
        <v>118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560</v>
      </c>
      <c r="C45" s="37" t="s">
        <v>119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563</v>
      </c>
      <c r="C46" s="37" t="s">
        <v>120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569</v>
      </c>
      <c r="C47" s="37" t="s">
        <v>121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570</v>
      </c>
      <c r="C48" s="37" t="s">
        <v>122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587</v>
      </c>
      <c r="C49" s="37" t="s">
        <v>123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589</v>
      </c>
      <c r="C50" s="37" t="s">
        <v>124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594</v>
      </c>
      <c r="C51" s="37" t="s">
        <v>125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595</v>
      </c>
      <c r="C52" s="37" t="s">
        <v>126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603</v>
      </c>
      <c r="C53" s="37" t="s">
        <v>127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609</v>
      </c>
      <c r="C54" s="37" t="s">
        <v>128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621</v>
      </c>
      <c r="C55" s="37" t="s">
        <v>129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56" spans="1:16" ht="12" customHeight="1">
      <c r="A56" s="23">
        <f>IF(B56="","",MAX($A$29:A55)+1)</f>
        <v>28</v>
      </c>
      <c r="B56" s="24">
        <v>628</v>
      </c>
      <c r="C56" s="37" t="s">
        <v>130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3">
        <f t="shared" si="5"/>
        <v>0</v>
      </c>
      <c r="P56" s="9">
        <f t="shared" si="6"/>
        <v>1</v>
      </c>
    </row>
    <row r="57" spans="1:16" ht="12" customHeight="1">
      <c r="A57" s="23">
        <f>IF(B57="","",MAX($A$29:A56)+1)</f>
        <v>29</v>
      </c>
      <c r="B57" s="24">
        <v>640</v>
      </c>
      <c r="C57" s="37" t="s">
        <v>131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3">
        <f t="shared" si="5"/>
        <v>0</v>
      </c>
      <c r="P57" s="9">
        <f t="shared" si="6"/>
        <v>1</v>
      </c>
    </row>
    <row r="58" spans="1:16">
      <c r="C58" s="75"/>
    </row>
    <row r="60" spans="1:16" ht="12" customHeight="1">
      <c r="A60" s="34"/>
      <c r="B60" s="34"/>
      <c r="C60" s="34"/>
      <c r="D60" s="74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35"/>
    </row>
    <row r="61" spans="1:16">
      <c r="A61" s="34"/>
      <c r="B61" s="34"/>
      <c r="C61" s="3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34"/>
    </row>
    <row r="69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151" priority="8">
      <formula>$O$21=100</formula>
    </cfRule>
  </conditionalFormatting>
  <conditionalFormatting sqref="A29:O57">
    <cfRule type="expression" dxfId="150" priority="5">
      <formula>$B29=""</formula>
    </cfRule>
  </conditionalFormatting>
  <conditionalFormatting sqref="E29:O57">
    <cfRule type="expression" dxfId="149" priority="6">
      <formula>E29&lt;E$21*0.5</formula>
    </cfRule>
  </conditionalFormatting>
  <conditionalFormatting sqref="E29:O57">
    <cfRule type="expression" dxfId="148" priority="7">
      <formula>E29&lt;E$21*0.7</formula>
    </cfRule>
  </conditionalFormatting>
  <conditionalFormatting sqref="E29:O57">
    <cfRule type="expression" dxfId="147" priority="3">
      <formula>$D29="G"</formula>
    </cfRule>
  </conditionalFormatting>
  <conditionalFormatting sqref="E29:O57">
    <cfRule type="expression" dxfId="146" priority="2">
      <formula>$D29="K"</formula>
    </cfRule>
  </conditionalFormatting>
  <conditionalFormatting sqref="E29:O57">
    <cfRule type="expression" dxfId="145" priority="4">
      <formula>E29&gt;=E$21*0.7</formula>
    </cfRule>
  </conditionalFormatting>
  <conditionalFormatting sqref="A29:O57">
    <cfRule type="expression" dxfId="144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161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COUNTA($B$29:$B$56)-COUNTIF($D$29:$D$56,"G")-COUNTIF($D$29:$D$56,"K")</f>
        <v>28</v>
      </c>
      <c r="M7" s="93" t="s">
        <v>20</v>
      </c>
      <c r="N7" s="93"/>
      <c r="O7" s="28">
        <f>IF($L$7=0,"",AVERAGE(O29:O56))</f>
        <v>0</v>
      </c>
    </row>
    <row r="8" spans="1:15" ht="15.75">
      <c r="C8" s="92" t="s">
        <v>14</v>
      </c>
      <c r="D8" s="92"/>
      <c r="E8" s="92"/>
      <c r="F8" s="92"/>
      <c r="G8" s="74">
        <f>COUNTIF($P$29:$P$56,1)</f>
        <v>28</v>
      </c>
      <c r="H8" s="1"/>
      <c r="I8" s="1"/>
      <c r="J8" s="127" t="s">
        <v>16</v>
      </c>
      <c r="K8" s="128"/>
      <c r="L8" s="12">
        <f>COUNTIF($P$29:$P$56,"&gt;1")</f>
        <v>0</v>
      </c>
      <c r="M8" s="94" t="s">
        <v>21</v>
      </c>
      <c r="N8" s="94"/>
      <c r="O8" s="29">
        <f>IF($L$7=0,"",MEDIAN(O29:O56))</f>
        <v>0</v>
      </c>
    </row>
    <row r="9" spans="1:15" ht="15.75">
      <c r="C9" s="92" t="s">
        <v>11</v>
      </c>
      <c r="D9" s="92"/>
      <c r="E9" s="92"/>
      <c r="F9" s="92"/>
      <c r="G9" s="74">
        <f>COUNTIF($P$29:$P$56,2)</f>
        <v>0</v>
      </c>
      <c r="H9" s="1"/>
      <c r="I9" s="1"/>
      <c r="J9" s="127" t="s">
        <v>17</v>
      </c>
      <c r="K9" s="128"/>
      <c r="L9" s="12">
        <f>COUNTIF($P$29:$P$56,"1")</f>
        <v>28</v>
      </c>
      <c r="M9" s="94" t="s">
        <v>22</v>
      </c>
      <c r="N9" s="94"/>
      <c r="O9" s="29">
        <f>IF($L$7=0,"",(LARGE(O29:O56,1)-SMALL(O29:O56,1)))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COUNTIF($P$29:$P$56,3)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IF($L$7=0,"",(STDEV(O29:O56)))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COUNTIF($P$29:$P$56,4)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COUNTIF($P$29:$P$56,5)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IF(E21="","",COUNTA(E29:E56))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28</v>
      </c>
      <c r="F23" s="17">
        <f t="shared" si="1"/>
        <v>28</v>
      </c>
      <c r="G23" s="17">
        <f t="shared" si="1"/>
        <v>28</v>
      </c>
      <c r="H23" s="17">
        <f t="shared" si="1"/>
        <v>28</v>
      </c>
      <c r="I23" s="17">
        <f t="shared" si="1"/>
        <v>28</v>
      </c>
      <c r="J23" s="17">
        <f t="shared" si="1"/>
        <v>28</v>
      </c>
      <c r="K23" s="17">
        <f t="shared" si="1"/>
        <v>28</v>
      </c>
      <c r="L23" s="17">
        <f t="shared" si="1"/>
        <v>28</v>
      </c>
      <c r="M23" s="17">
        <f t="shared" si="1"/>
        <v>28</v>
      </c>
      <c r="N23" s="17">
        <f t="shared" si="1"/>
        <v>28</v>
      </c>
      <c r="O23" s="18">
        <f>IF(O21=0,"",AVERAGE(E23:N23))</f>
        <v>28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IF($L$7=0,"",IF(E21="","",SUM(E29:E56)/$L$7))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500</v>
      </c>
      <c r="C29" s="37" t="s">
        <v>133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514</v>
      </c>
      <c r="C30" s="37" t="s">
        <v>134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6" si="5">IF(D30="G","",IF(D30="K","",IF(B30="","",SUM(E30:N30))))</f>
        <v>0</v>
      </c>
      <c r="P30" s="9">
        <f t="shared" ref="P30:P56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519</v>
      </c>
      <c r="C31" s="37" t="s">
        <v>135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525</v>
      </c>
      <c r="C32" s="37" t="s">
        <v>136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533</v>
      </c>
      <c r="C33" s="37" t="s">
        <v>137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536</v>
      </c>
      <c r="C34" s="37" t="s">
        <v>138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537</v>
      </c>
      <c r="C35" s="37" t="s">
        <v>139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543</v>
      </c>
      <c r="C36" s="37" t="s">
        <v>140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557</v>
      </c>
      <c r="C37" s="37" t="s">
        <v>141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564</v>
      </c>
      <c r="C38" s="37" t="s">
        <v>142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574</v>
      </c>
      <c r="C39" s="37" t="s">
        <v>143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575</v>
      </c>
      <c r="C40" s="37" t="s">
        <v>144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583</v>
      </c>
      <c r="C41" s="37" t="s">
        <v>145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592</v>
      </c>
      <c r="C42" s="37" t="s">
        <v>146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593</v>
      </c>
      <c r="C43" s="37" t="s">
        <v>147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596</v>
      </c>
      <c r="C44" s="37" t="s">
        <v>148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600</v>
      </c>
      <c r="C45" s="37" t="s">
        <v>149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601</v>
      </c>
      <c r="C46" s="37" t="s">
        <v>150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604</v>
      </c>
      <c r="C47" s="37" t="s">
        <v>151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606</v>
      </c>
      <c r="C48" s="37" t="s">
        <v>152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618</v>
      </c>
      <c r="C49" s="37" t="s">
        <v>153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620</v>
      </c>
      <c r="C50" s="37" t="s">
        <v>154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633</v>
      </c>
      <c r="C51" s="37" t="s">
        <v>155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635</v>
      </c>
      <c r="C52" s="37" t="s">
        <v>156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636</v>
      </c>
      <c r="C53" s="37" t="s">
        <v>157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642</v>
      </c>
      <c r="C54" s="37" t="s">
        <v>158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644</v>
      </c>
      <c r="C55" s="37" t="s">
        <v>159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56" spans="1:16" ht="12" customHeight="1">
      <c r="A56" s="23">
        <f>IF(B56="","",MAX($A$29:A55)+1)</f>
        <v>28</v>
      </c>
      <c r="B56" s="24">
        <v>650</v>
      </c>
      <c r="C56" s="37" t="s">
        <v>160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3">
        <f t="shared" si="5"/>
        <v>0</v>
      </c>
      <c r="P56" s="9">
        <f t="shared" si="6"/>
        <v>1</v>
      </c>
    </row>
    <row r="57" spans="1:16">
      <c r="C57" s="75"/>
    </row>
    <row r="59" spans="1:16" ht="12" customHeight="1">
      <c r="A59" s="34"/>
      <c r="B59" s="34"/>
      <c r="C59" s="34"/>
      <c r="D59" s="74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35"/>
    </row>
    <row r="60" spans="1:16">
      <c r="A60" s="34"/>
      <c r="B60" s="34"/>
      <c r="C60" s="3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34"/>
    </row>
    <row r="68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143" priority="8">
      <formula>$O$21=100</formula>
    </cfRule>
  </conditionalFormatting>
  <conditionalFormatting sqref="A29:O56">
    <cfRule type="expression" dxfId="142" priority="5">
      <formula>$B29=""</formula>
    </cfRule>
  </conditionalFormatting>
  <conditionalFormatting sqref="E29:O56">
    <cfRule type="expression" dxfId="141" priority="6">
      <formula>E29&lt;E$21*0.5</formula>
    </cfRule>
  </conditionalFormatting>
  <conditionalFormatting sqref="E29:O56">
    <cfRule type="expression" dxfId="140" priority="7">
      <formula>E29&lt;E$21*0.7</formula>
    </cfRule>
  </conditionalFormatting>
  <conditionalFormatting sqref="E29:O56">
    <cfRule type="expression" dxfId="139" priority="3">
      <formula>$D29="G"</formula>
    </cfRule>
  </conditionalFormatting>
  <conditionalFormatting sqref="E29:O56">
    <cfRule type="expression" dxfId="138" priority="2">
      <formula>$D29="K"</formula>
    </cfRule>
  </conditionalFormatting>
  <conditionalFormatting sqref="E29:O56">
    <cfRule type="expression" dxfId="137" priority="4">
      <formula>E29&gt;=E$21*0.7</formula>
    </cfRule>
  </conditionalFormatting>
  <conditionalFormatting sqref="A29:O56">
    <cfRule type="expression" dxfId="136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162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COUNTA($B$29:$B$56)-COUNTIF($D$29:$D$56,"G")-COUNTIF($D$29:$D$56,"K")</f>
        <v>28</v>
      </c>
      <c r="M7" s="93" t="s">
        <v>20</v>
      </c>
      <c r="N7" s="93"/>
      <c r="O7" s="28">
        <f>IF($L$7=0,"",AVERAGE(O29:O56))</f>
        <v>0</v>
      </c>
    </row>
    <row r="8" spans="1:15" ht="15.75">
      <c r="C8" s="92" t="s">
        <v>14</v>
      </c>
      <c r="D8" s="92"/>
      <c r="E8" s="92"/>
      <c r="F8" s="92"/>
      <c r="G8" s="74">
        <f>COUNTIF($P$29:$P$56,1)</f>
        <v>28</v>
      </c>
      <c r="H8" s="1"/>
      <c r="I8" s="1"/>
      <c r="J8" s="127" t="s">
        <v>16</v>
      </c>
      <c r="K8" s="128"/>
      <c r="L8" s="12">
        <f>COUNTIF($P$29:$P$56,"&gt;1")</f>
        <v>0</v>
      </c>
      <c r="M8" s="94" t="s">
        <v>21</v>
      </c>
      <c r="N8" s="94"/>
      <c r="O8" s="29">
        <f>IF($L$7=0,"",MEDIAN(O29:O56))</f>
        <v>0</v>
      </c>
    </row>
    <row r="9" spans="1:15" ht="15.75">
      <c r="C9" s="92" t="s">
        <v>11</v>
      </c>
      <c r="D9" s="92"/>
      <c r="E9" s="92"/>
      <c r="F9" s="92"/>
      <c r="G9" s="74">
        <f>COUNTIF($P$29:$P$56,2)</f>
        <v>0</v>
      </c>
      <c r="H9" s="1"/>
      <c r="I9" s="1"/>
      <c r="J9" s="127" t="s">
        <v>17</v>
      </c>
      <c r="K9" s="128"/>
      <c r="L9" s="12">
        <f>COUNTIF($P$29:$P$56,"1")</f>
        <v>28</v>
      </c>
      <c r="M9" s="94" t="s">
        <v>22</v>
      </c>
      <c r="N9" s="94"/>
      <c r="O9" s="29">
        <f>IF($L$7=0,"",(LARGE(O29:O56,1)-SMALL(O29:O56,1)))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COUNTIF($P$29:$P$56,3)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IF($L$7=0,"",(STDEV(O29:O56)))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COUNTIF($P$29:$P$56,4)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COUNTIF($P$29:$P$56,5)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IF(E21="","",COUNTA(E29:E56))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28</v>
      </c>
      <c r="F23" s="17">
        <f t="shared" si="1"/>
        <v>28</v>
      </c>
      <c r="G23" s="17">
        <f t="shared" si="1"/>
        <v>28</v>
      </c>
      <c r="H23" s="17">
        <f t="shared" si="1"/>
        <v>28</v>
      </c>
      <c r="I23" s="17">
        <f t="shared" si="1"/>
        <v>28</v>
      </c>
      <c r="J23" s="17">
        <f t="shared" si="1"/>
        <v>28</v>
      </c>
      <c r="K23" s="17">
        <f t="shared" si="1"/>
        <v>28</v>
      </c>
      <c r="L23" s="17">
        <f t="shared" si="1"/>
        <v>28</v>
      </c>
      <c r="M23" s="17">
        <f t="shared" si="1"/>
        <v>28</v>
      </c>
      <c r="N23" s="17">
        <f t="shared" si="1"/>
        <v>28</v>
      </c>
      <c r="O23" s="18">
        <f>IF(O21=0,"",AVERAGE(E23:N23))</f>
        <v>28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IF($L$7=0,"",IF(E21="","",SUM(E29:E56)/$L$7))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504</v>
      </c>
      <c r="C29" s="37" t="s">
        <v>163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512</v>
      </c>
      <c r="C30" s="37" t="s">
        <v>164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6" si="5">IF(D30="G","",IF(D30="K","",IF(B30="","",SUM(E30:N30))))</f>
        <v>0</v>
      </c>
      <c r="P30" s="9">
        <f t="shared" ref="P30:P56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520</v>
      </c>
      <c r="C31" s="37" t="s">
        <v>165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521</v>
      </c>
      <c r="C32" s="37" t="s">
        <v>166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522</v>
      </c>
      <c r="C33" s="37" t="s">
        <v>167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524</v>
      </c>
      <c r="C34" s="37" t="s">
        <v>168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527</v>
      </c>
      <c r="C35" s="37" t="s">
        <v>169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541</v>
      </c>
      <c r="C36" s="37" t="s">
        <v>170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548</v>
      </c>
      <c r="C37" s="37" t="s">
        <v>171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559</v>
      </c>
      <c r="C38" s="37" t="s">
        <v>172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562</v>
      </c>
      <c r="C39" s="37" t="s">
        <v>173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566</v>
      </c>
      <c r="C40" s="37" t="s">
        <v>174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568</v>
      </c>
      <c r="C41" s="37" t="s">
        <v>175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576</v>
      </c>
      <c r="C42" s="37" t="s">
        <v>176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578</v>
      </c>
      <c r="C43" s="37" t="s">
        <v>177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584</v>
      </c>
      <c r="C44" s="37" t="s">
        <v>178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598</v>
      </c>
      <c r="C45" s="37" t="s">
        <v>179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607</v>
      </c>
      <c r="C46" s="37" t="s">
        <v>180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613</v>
      </c>
      <c r="C47" s="37" t="s">
        <v>181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615</v>
      </c>
      <c r="C48" s="37" t="s">
        <v>182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619</v>
      </c>
      <c r="C49" s="37" t="s">
        <v>183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622</v>
      </c>
      <c r="C50" s="37" t="s">
        <v>184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623</v>
      </c>
      <c r="C51" s="37" t="s">
        <v>185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627</v>
      </c>
      <c r="C52" s="37" t="s">
        <v>186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638</v>
      </c>
      <c r="C53" s="37" t="s">
        <v>187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639</v>
      </c>
      <c r="C54" s="37" t="s">
        <v>188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641</v>
      </c>
      <c r="C55" s="37" t="s">
        <v>189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56" spans="1:16" ht="12" customHeight="1">
      <c r="A56" s="23">
        <f>IF(B56="","",MAX($A$29:A55)+1)</f>
        <v>28</v>
      </c>
      <c r="B56" s="24">
        <v>643</v>
      </c>
      <c r="C56" s="37" t="s">
        <v>190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3">
        <f t="shared" si="5"/>
        <v>0</v>
      </c>
      <c r="P56" s="9">
        <f t="shared" si="6"/>
        <v>1</v>
      </c>
    </row>
    <row r="57" spans="1:16">
      <c r="C57" s="75"/>
    </row>
    <row r="59" spans="1:16" ht="12" customHeight="1">
      <c r="A59" s="34"/>
      <c r="B59" s="34"/>
      <c r="C59" s="34"/>
      <c r="D59" s="74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35"/>
    </row>
    <row r="60" spans="1:16">
      <c r="A60" s="34"/>
      <c r="B60" s="34"/>
      <c r="C60" s="3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34"/>
    </row>
    <row r="68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135" priority="8">
      <formula>$O$21=100</formula>
    </cfRule>
  </conditionalFormatting>
  <conditionalFormatting sqref="A29:O56">
    <cfRule type="expression" dxfId="134" priority="5">
      <formula>$B29=""</formula>
    </cfRule>
  </conditionalFormatting>
  <conditionalFormatting sqref="E29:O56">
    <cfRule type="expression" dxfId="133" priority="6">
      <formula>E29&lt;E$21*0.5</formula>
    </cfRule>
  </conditionalFormatting>
  <conditionalFormatting sqref="E29:O56">
    <cfRule type="expression" dxfId="132" priority="7">
      <formula>E29&lt;E$21*0.7</formula>
    </cfRule>
  </conditionalFormatting>
  <conditionalFormatting sqref="E29:O56">
    <cfRule type="expression" dxfId="131" priority="3">
      <formula>$D29="G"</formula>
    </cfRule>
  </conditionalFormatting>
  <conditionalFormatting sqref="E29:O56">
    <cfRule type="expression" dxfId="130" priority="2">
      <formula>$D29="K"</formula>
    </cfRule>
  </conditionalFormatting>
  <conditionalFormatting sqref="E29:O56">
    <cfRule type="expression" dxfId="129" priority="4">
      <formula>E29&gt;=E$21*0.7</formula>
    </cfRule>
  </conditionalFormatting>
  <conditionalFormatting sqref="A29:O56">
    <cfRule type="expression" dxfId="128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view="pageBreakPreview" zoomScaleNormal="100" zoomScaleSheetLayoutView="100" workbookViewId="0">
      <selection activeCell="F20" sqref="F20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220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COUNTA($B$29:$B$57)-COUNTIF($D$29:$D$57,"G")-COUNTIF($D$29:$D$57,"K")</f>
        <v>29</v>
      </c>
      <c r="M7" s="93" t="s">
        <v>20</v>
      </c>
      <c r="N7" s="93"/>
      <c r="O7" s="28">
        <f>IF($L$7=0,"",AVERAGE(O29:O57))</f>
        <v>0</v>
      </c>
    </row>
    <row r="8" spans="1:15" ht="15.75">
      <c r="C8" s="92" t="s">
        <v>14</v>
      </c>
      <c r="D8" s="92"/>
      <c r="E8" s="92"/>
      <c r="F8" s="92"/>
      <c r="G8" s="74">
        <f>COUNTIF($P$29:$P$57,1)</f>
        <v>29</v>
      </c>
      <c r="H8" s="1"/>
      <c r="I8" s="1"/>
      <c r="J8" s="127" t="s">
        <v>16</v>
      </c>
      <c r="K8" s="128"/>
      <c r="L8" s="12">
        <f>COUNTIF($P$29:$P$57,"&gt;1")</f>
        <v>0</v>
      </c>
      <c r="M8" s="94" t="s">
        <v>21</v>
      </c>
      <c r="N8" s="94"/>
      <c r="O8" s="29">
        <f>IF($L$7=0,"",MEDIAN(O29:O57))</f>
        <v>0</v>
      </c>
    </row>
    <row r="9" spans="1:15" ht="15.75">
      <c r="C9" s="92" t="s">
        <v>11</v>
      </c>
      <c r="D9" s="92"/>
      <c r="E9" s="92"/>
      <c r="F9" s="92"/>
      <c r="G9" s="74">
        <f>COUNTIF($P$29:$P$57,2)</f>
        <v>0</v>
      </c>
      <c r="H9" s="1"/>
      <c r="I9" s="1"/>
      <c r="J9" s="127" t="s">
        <v>17</v>
      </c>
      <c r="K9" s="128"/>
      <c r="L9" s="12">
        <f>COUNTIF($P$29:$P$57,"1")</f>
        <v>29</v>
      </c>
      <c r="M9" s="94" t="s">
        <v>22</v>
      </c>
      <c r="N9" s="94"/>
      <c r="O9" s="29">
        <f>IF($L$7=0,"",(LARGE(O29:O57,1)-SMALL(O29:O57,1)))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COUNTIF($P$29:$P$57,3)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IF($L$7=0,"",(STDEV(O29:O57)))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COUNTIF($P$29:$P$57,4)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COUNTIF($P$29:$P$57,5)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IF(E21="","",COUNTA(E29:E57))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29</v>
      </c>
      <c r="F23" s="17">
        <f t="shared" si="1"/>
        <v>29</v>
      </c>
      <c r="G23" s="17">
        <f t="shared" si="1"/>
        <v>29</v>
      </c>
      <c r="H23" s="17">
        <f t="shared" si="1"/>
        <v>29</v>
      </c>
      <c r="I23" s="17">
        <f t="shared" si="1"/>
        <v>29</v>
      </c>
      <c r="J23" s="17">
        <f t="shared" si="1"/>
        <v>29</v>
      </c>
      <c r="K23" s="17">
        <f t="shared" si="1"/>
        <v>29</v>
      </c>
      <c r="L23" s="17">
        <f t="shared" si="1"/>
        <v>29</v>
      </c>
      <c r="M23" s="17">
        <f t="shared" si="1"/>
        <v>29</v>
      </c>
      <c r="N23" s="17">
        <f t="shared" si="1"/>
        <v>29</v>
      </c>
      <c r="O23" s="18">
        <f>IF(O21=0,"",AVERAGE(E23:N23))</f>
        <v>29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IF($L$7=0,"",IF(E21="","",SUM(E29:E57)/$L$7))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501</v>
      </c>
      <c r="C29" s="37" t="s">
        <v>191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503</v>
      </c>
      <c r="C30" s="37" t="s">
        <v>192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7" si="5">IF(D30="G","",IF(D30="K","",IF(B30="","",SUM(E30:N30))))</f>
        <v>0</v>
      </c>
      <c r="P30" s="9">
        <f t="shared" ref="P30:P57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505</v>
      </c>
      <c r="C31" s="37" t="s">
        <v>193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506</v>
      </c>
      <c r="C32" s="37" t="s">
        <v>194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513</v>
      </c>
      <c r="C33" s="37" t="s">
        <v>195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516</v>
      </c>
      <c r="C34" s="37" t="s">
        <v>196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518</v>
      </c>
      <c r="C35" s="37" t="s">
        <v>197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526</v>
      </c>
      <c r="C36" s="37" t="s">
        <v>198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529</v>
      </c>
      <c r="C37" s="37" t="s">
        <v>199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534</v>
      </c>
      <c r="C38" s="37" t="s">
        <v>200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535</v>
      </c>
      <c r="C39" s="37" t="s">
        <v>201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549</v>
      </c>
      <c r="C40" s="37" t="s">
        <v>202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551</v>
      </c>
      <c r="C41" s="37" t="s">
        <v>203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553</v>
      </c>
      <c r="C42" s="37" t="s">
        <v>204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561</v>
      </c>
      <c r="C43" s="37" t="s">
        <v>205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573</v>
      </c>
      <c r="C44" s="37" t="s">
        <v>206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577</v>
      </c>
      <c r="C45" s="37" t="s">
        <v>207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579</v>
      </c>
      <c r="C46" s="37" t="s">
        <v>208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582</v>
      </c>
      <c r="C47" s="37" t="s">
        <v>209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585</v>
      </c>
      <c r="C48" s="37" t="s">
        <v>210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588</v>
      </c>
      <c r="C49" s="37" t="s">
        <v>211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602</v>
      </c>
      <c r="C50" s="37" t="s">
        <v>212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617</v>
      </c>
      <c r="C51" s="37" t="s">
        <v>213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630</v>
      </c>
      <c r="C52" s="37" t="s">
        <v>214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632</v>
      </c>
      <c r="C53" s="37" t="s">
        <v>215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637</v>
      </c>
      <c r="C54" s="37" t="s">
        <v>216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645</v>
      </c>
      <c r="C55" s="37" t="s">
        <v>217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56" spans="1:16" ht="12" customHeight="1">
      <c r="A56" s="23">
        <f>IF(B56="","",MAX($A$29:A55)+1)</f>
        <v>28</v>
      </c>
      <c r="B56" s="24">
        <v>647</v>
      </c>
      <c r="C56" s="37" t="s">
        <v>218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3">
        <f t="shared" si="5"/>
        <v>0</v>
      </c>
      <c r="P56" s="9">
        <f t="shared" si="6"/>
        <v>1</v>
      </c>
    </row>
    <row r="57" spans="1:16" ht="12" customHeight="1">
      <c r="A57" s="23">
        <f>IF(B57="","",MAX($A$29:A56)+1)</f>
        <v>29</v>
      </c>
      <c r="B57" s="24">
        <v>649</v>
      </c>
      <c r="C57" s="37" t="s">
        <v>219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3">
        <f t="shared" si="5"/>
        <v>0</v>
      </c>
      <c r="P57" s="9">
        <f t="shared" si="6"/>
        <v>1</v>
      </c>
    </row>
    <row r="58" spans="1:16">
      <c r="C58" s="75"/>
    </row>
    <row r="60" spans="1:16" ht="12" customHeight="1">
      <c r="A60" s="34"/>
      <c r="B60" s="34"/>
      <c r="C60" s="34"/>
      <c r="D60" s="74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35"/>
    </row>
    <row r="61" spans="1:16">
      <c r="A61" s="34"/>
      <c r="B61" s="34"/>
      <c r="C61" s="3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34"/>
    </row>
    <row r="69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127" priority="8">
      <formula>$O$21=100</formula>
    </cfRule>
  </conditionalFormatting>
  <conditionalFormatting sqref="A29:O57">
    <cfRule type="expression" dxfId="126" priority="5">
      <formula>$B29=""</formula>
    </cfRule>
  </conditionalFormatting>
  <conditionalFormatting sqref="E29:O57">
    <cfRule type="expression" dxfId="125" priority="6">
      <formula>E29&lt;E$21*0.5</formula>
    </cfRule>
  </conditionalFormatting>
  <conditionalFormatting sqref="E29:O57">
    <cfRule type="expression" dxfId="124" priority="7">
      <formula>E29&lt;E$21*0.7</formula>
    </cfRule>
  </conditionalFormatting>
  <conditionalFormatting sqref="E29:O57">
    <cfRule type="expression" dxfId="123" priority="3">
      <formula>$D29="G"</formula>
    </cfRule>
  </conditionalFormatting>
  <conditionalFormatting sqref="E29:O57">
    <cfRule type="expression" dxfId="122" priority="2">
      <formula>$D29="K"</formula>
    </cfRule>
  </conditionalFormatting>
  <conditionalFormatting sqref="E29:O57">
    <cfRule type="expression" dxfId="121" priority="4">
      <formula>E29&gt;=E$21*0.7</formula>
    </cfRule>
  </conditionalFormatting>
  <conditionalFormatting sqref="A29:O57">
    <cfRule type="expression" dxfId="120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251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COUNTA($B$29:$B$58)-COUNTIF($D$29:$D$58,"G")-COUNTIF($D$29:$D$58,"K")</f>
        <v>30</v>
      </c>
      <c r="M7" s="93" t="s">
        <v>20</v>
      </c>
      <c r="N7" s="93"/>
      <c r="O7" s="28">
        <f>IF($L$7=0,"",AVERAGE(O29:O58))</f>
        <v>0</v>
      </c>
    </row>
    <row r="8" spans="1:15" ht="15.75">
      <c r="C8" s="92" t="s">
        <v>14</v>
      </c>
      <c r="D8" s="92"/>
      <c r="E8" s="92"/>
      <c r="F8" s="92"/>
      <c r="G8" s="74">
        <f>COUNTIF($P$29:$P$58,1)</f>
        <v>30</v>
      </c>
      <c r="H8" s="1"/>
      <c r="I8" s="1"/>
      <c r="J8" s="127" t="s">
        <v>16</v>
      </c>
      <c r="K8" s="128"/>
      <c r="L8" s="12">
        <f>COUNTIF($P$29:$P$58,"&gt;1")</f>
        <v>0</v>
      </c>
      <c r="M8" s="94" t="s">
        <v>21</v>
      </c>
      <c r="N8" s="94"/>
      <c r="O8" s="29">
        <f>IF($L$7=0,"",MEDIAN(O29:O58))</f>
        <v>0</v>
      </c>
    </row>
    <row r="9" spans="1:15" ht="15.75">
      <c r="C9" s="92" t="s">
        <v>11</v>
      </c>
      <c r="D9" s="92"/>
      <c r="E9" s="92"/>
      <c r="F9" s="92"/>
      <c r="G9" s="74">
        <f>COUNTIF($P$29:$P$58,2)</f>
        <v>0</v>
      </c>
      <c r="H9" s="1"/>
      <c r="I9" s="1"/>
      <c r="J9" s="127" t="s">
        <v>17</v>
      </c>
      <c r="K9" s="128"/>
      <c r="L9" s="12">
        <f>COUNTIF($P$29:$P$58,"1")</f>
        <v>30</v>
      </c>
      <c r="M9" s="94" t="s">
        <v>22</v>
      </c>
      <c r="N9" s="94"/>
      <c r="O9" s="29">
        <f>IF($L$7=0,"",(LARGE(O29:O58,1)-SMALL(O29:O58,1)))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COUNTIF($P$29:$P$58,3)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IF($L$7=0,"",(STDEV(O29:O58)))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COUNTIF($P$29:$P$58,4)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COUNTIF($P$29:$P$58,5)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IF(E21="","",COUNTA(E29:E58))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30</v>
      </c>
      <c r="F23" s="17">
        <f t="shared" si="1"/>
        <v>30</v>
      </c>
      <c r="G23" s="17">
        <f t="shared" si="1"/>
        <v>30</v>
      </c>
      <c r="H23" s="17">
        <f t="shared" si="1"/>
        <v>30</v>
      </c>
      <c r="I23" s="17">
        <f t="shared" si="1"/>
        <v>30</v>
      </c>
      <c r="J23" s="17">
        <f t="shared" si="1"/>
        <v>30</v>
      </c>
      <c r="K23" s="17">
        <f t="shared" si="1"/>
        <v>30</v>
      </c>
      <c r="L23" s="17">
        <f t="shared" si="1"/>
        <v>30</v>
      </c>
      <c r="M23" s="17">
        <f t="shared" si="1"/>
        <v>30</v>
      </c>
      <c r="N23" s="17">
        <f t="shared" si="1"/>
        <v>30</v>
      </c>
      <c r="O23" s="18">
        <f>IF(O21=0,"",AVERAGE(E23:N23))</f>
        <v>30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IF($L$7=0,"",IF(E21="","",SUM(E29:E58)/$L$7))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312</v>
      </c>
      <c r="C29" s="37" t="s">
        <v>221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315</v>
      </c>
      <c r="C30" s="37" t="s">
        <v>222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8" si="5">IF(D30="G","",IF(D30="K","",IF(B30="","",SUM(E30:N30))))</f>
        <v>0</v>
      </c>
      <c r="P30" s="9">
        <f t="shared" ref="P30:P58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316</v>
      </c>
      <c r="C31" s="37" t="s">
        <v>223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318</v>
      </c>
      <c r="C32" s="37" t="s">
        <v>224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344</v>
      </c>
      <c r="C33" s="37" t="s">
        <v>225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358</v>
      </c>
      <c r="C34" s="37" t="s">
        <v>226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359</v>
      </c>
      <c r="C35" s="37" t="s">
        <v>227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363</v>
      </c>
      <c r="C36" s="37" t="s">
        <v>228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365</v>
      </c>
      <c r="C37" s="37" t="s">
        <v>229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369</v>
      </c>
      <c r="C38" s="37" t="s">
        <v>230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374</v>
      </c>
      <c r="C39" s="37" t="s">
        <v>231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381</v>
      </c>
      <c r="C40" s="37" t="s">
        <v>232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386</v>
      </c>
      <c r="C41" s="37" t="s">
        <v>233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388</v>
      </c>
      <c r="C42" s="37" t="s">
        <v>234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391</v>
      </c>
      <c r="C43" s="37" t="s">
        <v>235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395</v>
      </c>
      <c r="C44" s="37" t="s">
        <v>236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396</v>
      </c>
      <c r="C45" s="37" t="s">
        <v>237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400</v>
      </c>
      <c r="C46" s="37" t="s">
        <v>238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401</v>
      </c>
      <c r="C47" s="37" t="s">
        <v>239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402</v>
      </c>
      <c r="C48" s="37" t="s">
        <v>240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406</v>
      </c>
      <c r="C49" s="37" t="s">
        <v>241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410</v>
      </c>
      <c r="C50" s="37" t="s">
        <v>242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414</v>
      </c>
      <c r="C51" s="37" t="s">
        <v>243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420</v>
      </c>
      <c r="C52" s="37" t="s">
        <v>244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421</v>
      </c>
      <c r="C53" s="37" t="s">
        <v>245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438</v>
      </c>
      <c r="C54" s="37" t="s">
        <v>246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442</v>
      </c>
      <c r="C55" s="37" t="s">
        <v>247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56" spans="1:16" ht="12" customHeight="1">
      <c r="A56" s="23">
        <f>IF(B56="","",MAX($A$29:A55)+1)</f>
        <v>28</v>
      </c>
      <c r="B56" s="24">
        <v>447</v>
      </c>
      <c r="C56" s="37" t="s">
        <v>248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3">
        <f t="shared" si="5"/>
        <v>0</v>
      </c>
      <c r="P56" s="9">
        <f t="shared" si="6"/>
        <v>1</v>
      </c>
    </row>
    <row r="57" spans="1:16" ht="12" customHeight="1">
      <c r="A57" s="23">
        <f>IF(B57="","",MAX($A$29:A56)+1)</f>
        <v>29</v>
      </c>
      <c r="B57" s="24">
        <v>451</v>
      </c>
      <c r="C57" s="37" t="s">
        <v>249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3">
        <f t="shared" si="5"/>
        <v>0</v>
      </c>
      <c r="P57" s="9">
        <f t="shared" si="6"/>
        <v>1</v>
      </c>
    </row>
    <row r="58" spans="1:16" ht="12" customHeight="1">
      <c r="A58" s="23">
        <f>IF(B58="","",MAX($A$29:A57)+1)</f>
        <v>30</v>
      </c>
      <c r="B58" s="24">
        <v>453</v>
      </c>
      <c r="C58" s="37" t="s">
        <v>250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3">
        <f t="shared" si="5"/>
        <v>0</v>
      </c>
      <c r="P58" s="9">
        <f t="shared" si="6"/>
        <v>1</v>
      </c>
    </row>
    <row r="59" spans="1:16">
      <c r="C59" s="75"/>
    </row>
    <row r="61" spans="1:16" ht="12" customHeight="1">
      <c r="A61" s="34"/>
      <c r="B61" s="34"/>
      <c r="C61" s="34"/>
      <c r="D61" s="74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35"/>
    </row>
    <row r="62" spans="1:16">
      <c r="A62" s="34"/>
      <c r="B62" s="34"/>
      <c r="C62" s="3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34"/>
    </row>
    <row r="70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119" priority="8">
      <formula>$O$21=100</formula>
    </cfRule>
  </conditionalFormatting>
  <conditionalFormatting sqref="A29:O58">
    <cfRule type="expression" dxfId="118" priority="5">
      <formula>$B29=""</formula>
    </cfRule>
  </conditionalFormatting>
  <conditionalFormatting sqref="E29:O58">
    <cfRule type="expression" dxfId="117" priority="6">
      <formula>E29&lt;E$21*0.5</formula>
    </cfRule>
  </conditionalFormatting>
  <conditionalFormatting sqref="E29:O58">
    <cfRule type="expression" dxfId="116" priority="7">
      <formula>E29&lt;E$21*0.7</formula>
    </cfRule>
  </conditionalFormatting>
  <conditionalFormatting sqref="E29:O58">
    <cfRule type="expression" dxfId="115" priority="3">
      <formula>$D29="G"</formula>
    </cfRule>
  </conditionalFormatting>
  <conditionalFormatting sqref="E29:O58">
    <cfRule type="expression" dxfId="114" priority="2">
      <formula>$D29="K"</formula>
    </cfRule>
  </conditionalFormatting>
  <conditionalFormatting sqref="E29:O58">
    <cfRule type="expression" dxfId="113" priority="4">
      <formula>E29&gt;=E$21*0.7</formula>
    </cfRule>
  </conditionalFormatting>
  <conditionalFormatting sqref="A29:O58">
    <cfRule type="expression" dxfId="112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280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COUNTA($B$29:$B$56)-COUNTIF($D$29:$D$56,"G")-COUNTIF($D$29:$D$56,"K")</f>
        <v>28</v>
      </c>
      <c r="M7" s="93" t="s">
        <v>20</v>
      </c>
      <c r="N7" s="93"/>
      <c r="O7" s="28">
        <f>IF($L$7=0,"",AVERAGE(O29:O56))</f>
        <v>0</v>
      </c>
    </row>
    <row r="8" spans="1:15" ht="15.75">
      <c r="C8" s="92" t="s">
        <v>14</v>
      </c>
      <c r="D8" s="92"/>
      <c r="E8" s="92"/>
      <c r="F8" s="92"/>
      <c r="G8" s="74">
        <f>COUNTIF($P$29:$P$56,1)</f>
        <v>28</v>
      </c>
      <c r="H8" s="1"/>
      <c r="I8" s="1"/>
      <c r="J8" s="127" t="s">
        <v>16</v>
      </c>
      <c r="K8" s="128"/>
      <c r="L8" s="12">
        <f>COUNTIF($P$29:$P$56,"&gt;1")</f>
        <v>0</v>
      </c>
      <c r="M8" s="94" t="s">
        <v>21</v>
      </c>
      <c r="N8" s="94"/>
      <c r="O8" s="29">
        <f>IF($L$7=0,"",MEDIAN(O29:O56))</f>
        <v>0</v>
      </c>
    </row>
    <row r="9" spans="1:15" ht="15.75">
      <c r="C9" s="92" t="s">
        <v>11</v>
      </c>
      <c r="D9" s="92"/>
      <c r="E9" s="92"/>
      <c r="F9" s="92"/>
      <c r="G9" s="74">
        <f>COUNTIF($P$29:$P$56,2)</f>
        <v>0</v>
      </c>
      <c r="H9" s="1"/>
      <c r="I9" s="1"/>
      <c r="J9" s="127" t="s">
        <v>17</v>
      </c>
      <c r="K9" s="128"/>
      <c r="L9" s="12">
        <f>COUNTIF($P$29:$P$56,"1")</f>
        <v>28</v>
      </c>
      <c r="M9" s="94" t="s">
        <v>22</v>
      </c>
      <c r="N9" s="94"/>
      <c r="O9" s="29">
        <f>IF($L$7=0,"",(LARGE(O29:O56,1)-SMALL(O29:O56,1)))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COUNTIF($P$29:$P$56,3)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IF($L$7=0,"",(STDEV(O29:O56)))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COUNTIF($P$29:$P$56,4)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COUNTIF($P$29:$P$56,5)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IF(E21="","",COUNTA(E29:E56))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28</v>
      </c>
      <c r="F23" s="17">
        <f t="shared" si="1"/>
        <v>28</v>
      </c>
      <c r="G23" s="17">
        <f t="shared" si="1"/>
        <v>28</v>
      </c>
      <c r="H23" s="17">
        <f t="shared" si="1"/>
        <v>28</v>
      </c>
      <c r="I23" s="17">
        <f t="shared" si="1"/>
        <v>28</v>
      </c>
      <c r="J23" s="17">
        <f t="shared" si="1"/>
        <v>28</v>
      </c>
      <c r="K23" s="17">
        <f t="shared" si="1"/>
        <v>28</v>
      </c>
      <c r="L23" s="17">
        <f t="shared" si="1"/>
        <v>28</v>
      </c>
      <c r="M23" s="17">
        <f t="shared" si="1"/>
        <v>28</v>
      </c>
      <c r="N23" s="17">
        <f t="shared" si="1"/>
        <v>28</v>
      </c>
      <c r="O23" s="18">
        <f>IF(O21=0,"",AVERAGE(E23:N23))</f>
        <v>28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IF($L$7=0,"",IF(E21="","",SUM(E29:E56)/$L$7))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300</v>
      </c>
      <c r="C29" s="37" t="s">
        <v>252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305</v>
      </c>
      <c r="C30" s="37" t="s">
        <v>253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6" si="5">IF(D30="G","",IF(D30="K","",IF(B30="","",SUM(E30:N30))))</f>
        <v>0</v>
      </c>
      <c r="P30" s="9">
        <f t="shared" ref="P30:P56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314</v>
      </c>
      <c r="C31" s="37" t="s">
        <v>254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325</v>
      </c>
      <c r="C32" s="37" t="s">
        <v>255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328</v>
      </c>
      <c r="C33" s="37" t="s">
        <v>256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330</v>
      </c>
      <c r="C34" s="37" t="s">
        <v>257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334</v>
      </c>
      <c r="C35" s="37" t="s">
        <v>258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336</v>
      </c>
      <c r="C36" s="37" t="s">
        <v>259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342</v>
      </c>
      <c r="C37" s="37" t="s">
        <v>260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343</v>
      </c>
      <c r="C38" s="37" t="s">
        <v>261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348</v>
      </c>
      <c r="C39" s="37" t="s">
        <v>262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368</v>
      </c>
      <c r="C40" s="37" t="s">
        <v>263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378</v>
      </c>
      <c r="C41" s="37" t="s">
        <v>264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380</v>
      </c>
      <c r="C42" s="37" t="s">
        <v>265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382</v>
      </c>
      <c r="C43" s="37" t="s">
        <v>266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384</v>
      </c>
      <c r="C44" s="37" t="s">
        <v>267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390</v>
      </c>
      <c r="C45" s="37" t="s">
        <v>268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394</v>
      </c>
      <c r="C46" s="37" t="s">
        <v>269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398</v>
      </c>
      <c r="C47" s="37" t="s">
        <v>270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415</v>
      </c>
      <c r="C48" s="37" t="s">
        <v>271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418</v>
      </c>
      <c r="C49" s="37" t="s">
        <v>272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428</v>
      </c>
      <c r="C50" s="37" t="s">
        <v>273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439</v>
      </c>
      <c r="C51" s="37" t="s">
        <v>274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441</v>
      </c>
      <c r="C52" s="37" t="s">
        <v>275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443</v>
      </c>
      <c r="C53" s="37" t="s">
        <v>276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446</v>
      </c>
      <c r="C54" s="37" t="s">
        <v>277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450</v>
      </c>
      <c r="C55" s="37" t="s">
        <v>278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56" spans="1:16" ht="12" customHeight="1">
      <c r="A56" s="23">
        <f>IF(B56="","",MAX($A$29:A55)+1)</f>
        <v>28</v>
      </c>
      <c r="B56" s="24">
        <v>452</v>
      </c>
      <c r="C56" s="37" t="s">
        <v>279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3">
        <f t="shared" si="5"/>
        <v>0</v>
      </c>
      <c r="P56" s="9">
        <f t="shared" si="6"/>
        <v>1</v>
      </c>
    </row>
    <row r="57" spans="1:16">
      <c r="C57" s="75"/>
    </row>
    <row r="59" spans="1:16" ht="12" customHeight="1">
      <c r="A59" s="34"/>
      <c r="B59" s="34"/>
      <c r="C59" s="34"/>
      <c r="D59" s="74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35"/>
    </row>
    <row r="60" spans="1:16">
      <c r="A60" s="34"/>
      <c r="B60" s="34"/>
      <c r="C60" s="3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34"/>
    </row>
    <row r="68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111" priority="8">
      <formula>$O$21=100</formula>
    </cfRule>
  </conditionalFormatting>
  <conditionalFormatting sqref="A29:O56">
    <cfRule type="expression" dxfId="110" priority="5">
      <formula>$B29=""</formula>
    </cfRule>
  </conditionalFormatting>
  <conditionalFormatting sqref="E29:O56">
    <cfRule type="expression" dxfId="109" priority="6">
      <formula>E29&lt;E$21*0.5</formula>
    </cfRule>
  </conditionalFormatting>
  <conditionalFormatting sqref="E29:O56">
    <cfRule type="expression" dxfId="108" priority="7">
      <formula>E29&lt;E$21*0.7</formula>
    </cfRule>
  </conditionalFormatting>
  <conditionalFormatting sqref="E29:O56">
    <cfRule type="expression" dxfId="107" priority="3">
      <formula>$D29="G"</formula>
    </cfRule>
  </conditionalFormatting>
  <conditionalFormatting sqref="E29:O56">
    <cfRule type="expression" dxfId="106" priority="2">
      <formula>$D29="K"</formula>
    </cfRule>
  </conditionalFormatting>
  <conditionalFormatting sqref="E29:O56">
    <cfRule type="expression" dxfId="105" priority="4">
      <formula>E29&gt;=E$21*0.7</formula>
    </cfRule>
  </conditionalFormatting>
  <conditionalFormatting sqref="A29:O56">
    <cfRule type="expression" dxfId="104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view="pageBreakPreview" zoomScaleNormal="100" zoomScaleSheetLayoutView="100" workbookViewId="0">
      <selection sqref="A1:O1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3" t="s">
        <v>650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>
      <c r="A2" s="110" t="s">
        <v>0</v>
      </c>
      <c r="B2" s="111"/>
      <c r="C2" s="111"/>
      <c r="D2" s="112"/>
      <c r="E2" s="119" t="s">
        <v>71</v>
      </c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15.75">
      <c r="A3" s="113" t="s">
        <v>1</v>
      </c>
      <c r="B3" s="114"/>
      <c r="C3" s="114"/>
      <c r="D3" s="115"/>
      <c r="E3" s="108" t="s">
        <v>72</v>
      </c>
      <c r="F3" s="108"/>
      <c r="G3" s="108"/>
      <c r="H3" s="104" t="s">
        <v>3</v>
      </c>
      <c r="I3" s="104"/>
      <c r="J3" s="108"/>
      <c r="K3" s="108"/>
      <c r="L3" s="108"/>
      <c r="M3" s="108"/>
      <c r="N3" s="108"/>
      <c r="O3" s="109"/>
    </row>
    <row r="4" spans="1:15" ht="15.75">
      <c r="A4" s="113" t="s">
        <v>5</v>
      </c>
      <c r="B4" s="114"/>
      <c r="C4" s="114"/>
      <c r="D4" s="115"/>
      <c r="E4" s="108" t="s">
        <v>73</v>
      </c>
      <c r="F4" s="108"/>
      <c r="G4" s="108"/>
      <c r="H4" s="104" t="s">
        <v>4</v>
      </c>
      <c r="I4" s="104"/>
      <c r="J4" s="108"/>
      <c r="K4" s="108"/>
      <c r="L4" s="108"/>
      <c r="M4" s="108"/>
      <c r="N4" s="108"/>
      <c r="O4" s="109"/>
    </row>
    <row r="5" spans="1:15" ht="16.5" thickBot="1">
      <c r="A5" s="116" t="s">
        <v>2</v>
      </c>
      <c r="B5" s="117"/>
      <c r="C5" s="117"/>
      <c r="D5" s="118"/>
      <c r="E5" s="106" t="s">
        <v>281</v>
      </c>
      <c r="F5" s="106"/>
      <c r="G5" s="106"/>
      <c r="H5" s="105" t="s">
        <v>6</v>
      </c>
      <c r="I5" s="105"/>
      <c r="J5" s="106"/>
      <c r="K5" s="106"/>
      <c r="L5" s="106"/>
      <c r="M5" s="106"/>
      <c r="N5" s="106"/>
      <c r="O5" s="107"/>
    </row>
    <row r="6" spans="1:15" ht="15.75">
      <c r="E6" s="1"/>
      <c r="F6" s="1"/>
      <c r="G6" s="1"/>
      <c r="H6" s="1"/>
      <c r="I6" s="1"/>
    </row>
    <row r="7" spans="1:15" ht="15.75">
      <c r="C7" s="89" t="s">
        <v>10</v>
      </c>
      <c r="D7" s="89"/>
      <c r="E7" s="89"/>
      <c r="F7" s="89"/>
      <c r="G7" s="89"/>
      <c r="H7" s="1"/>
      <c r="I7" s="1"/>
      <c r="J7" s="95" t="s">
        <v>18</v>
      </c>
      <c r="K7" s="96"/>
      <c r="L7" s="10">
        <f>COUNTA($B$29:$B$57)-COUNTIF($D$29:$D$57,"G")-COUNTIF($D$29:$D$57,"K")</f>
        <v>29</v>
      </c>
      <c r="M7" s="93" t="s">
        <v>20</v>
      </c>
      <c r="N7" s="93"/>
      <c r="O7" s="28">
        <f>IF($L$7=0,"",AVERAGE(O29:O57))</f>
        <v>0</v>
      </c>
    </row>
    <row r="8" spans="1:15" ht="15.75">
      <c r="C8" s="92" t="s">
        <v>14</v>
      </c>
      <c r="D8" s="92"/>
      <c r="E8" s="92"/>
      <c r="F8" s="92"/>
      <c r="G8" s="74">
        <f>COUNTIF($P$29:$P$57,1)</f>
        <v>29</v>
      </c>
      <c r="H8" s="1"/>
      <c r="I8" s="1"/>
      <c r="J8" s="127" t="s">
        <v>16</v>
      </c>
      <c r="K8" s="128"/>
      <c r="L8" s="12">
        <f>COUNTIF($P$29:$P$57,"&gt;1")</f>
        <v>0</v>
      </c>
      <c r="M8" s="94" t="s">
        <v>21</v>
      </c>
      <c r="N8" s="94"/>
      <c r="O8" s="29">
        <f>IF($L$7=0,"",MEDIAN(O29:O57))</f>
        <v>0</v>
      </c>
    </row>
    <row r="9" spans="1:15" ht="15.75">
      <c r="C9" s="92" t="s">
        <v>11</v>
      </c>
      <c r="D9" s="92"/>
      <c r="E9" s="92"/>
      <c r="F9" s="92"/>
      <c r="G9" s="74">
        <f>COUNTIF($P$29:$P$57,2)</f>
        <v>0</v>
      </c>
      <c r="H9" s="1"/>
      <c r="I9" s="1"/>
      <c r="J9" s="127" t="s">
        <v>17</v>
      </c>
      <c r="K9" s="128"/>
      <c r="L9" s="12">
        <f>COUNTIF($P$29:$P$57,"1")</f>
        <v>29</v>
      </c>
      <c r="M9" s="94" t="s">
        <v>22</v>
      </c>
      <c r="N9" s="94"/>
      <c r="O9" s="29">
        <f>IF($L$7=0,"",(LARGE(O29:O57,1)-SMALL(O29:O57,1)))</f>
        <v>0</v>
      </c>
    </row>
    <row r="10" spans="1:15" ht="15.75">
      <c r="C10" s="92" t="s">
        <v>12</v>
      </c>
      <c r="D10" s="92"/>
      <c r="E10" s="92"/>
      <c r="F10" s="92"/>
      <c r="G10" s="74">
        <f>COUNTIF($P$29:$P$57,3)</f>
        <v>0</v>
      </c>
      <c r="H10" s="1"/>
      <c r="I10" s="1"/>
      <c r="J10" s="131" t="s">
        <v>19</v>
      </c>
      <c r="K10" s="132"/>
      <c r="L10" s="13">
        <f>IF($L$7=0,"",100*L8/$L$7)</f>
        <v>0</v>
      </c>
      <c r="M10" s="121" t="s">
        <v>23</v>
      </c>
      <c r="N10" s="121"/>
      <c r="O10" s="30">
        <f>IF($L$7=0,"",(STDEV(O29:O57)))</f>
        <v>0</v>
      </c>
    </row>
    <row r="11" spans="1:15" ht="15.75">
      <c r="A11" s="31"/>
      <c r="B11" s="31"/>
      <c r="C11" s="92" t="s">
        <v>13</v>
      </c>
      <c r="D11" s="92"/>
      <c r="E11" s="92"/>
      <c r="F11" s="92"/>
      <c r="G11" s="74">
        <f>COUNTIF($P$29:$P$57,4)</f>
        <v>0</v>
      </c>
      <c r="H11" s="2"/>
      <c r="I11" s="2"/>
      <c r="J11" s="97" t="s">
        <v>25</v>
      </c>
      <c r="K11" s="98"/>
      <c r="L11" s="98"/>
      <c r="M11" s="98"/>
      <c r="N11" s="101" t="str">
        <f>IF($L$7=0,"",IF(O10=0,"",(3*($O$7-$O$8)/$O$10)))</f>
        <v/>
      </c>
      <c r="O11" s="102"/>
    </row>
    <row r="12" spans="1:15" ht="15.75">
      <c r="A12" s="31"/>
      <c r="B12" s="31"/>
      <c r="C12" s="92" t="s">
        <v>15</v>
      </c>
      <c r="D12" s="92"/>
      <c r="E12" s="92"/>
      <c r="F12" s="92"/>
      <c r="G12" s="74">
        <f>COUNTIF($P$29:$P$57,5)</f>
        <v>0</v>
      </c>
      <c r="H12" s="2"/>
      <c r="I12" s="2"/>
      <c r="J12" s="99" t="s">
        <v>24</v>
      </c>
      <c r="K12" s="100"/>
      <c r="L12" s="100"/>
      <c r="M12" s="100"/>
      <c r="N12" s="129" t="str">
        <f>IF(N11="","",(IF(N11&lt;=0,"SINAV KOLAY",IF(N11&lt;0.1,"SINAV HAFİF ZOR",IF(N11&lt;=0.25,"SINAV ORTA ZOR","SINAV ÇOK ZOR")))))</f>
        <v/>
      </c>
      <c r="O12" s="130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9" t="s">
        <v>26</v>
      </c>
      <c r="B14" s="139"/>
      <c r="C14" s="139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2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6" ht="82.15" customHeight="1">
      <c r="A17" s="12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4" t="s">
        <v>7</v>
      </c>
      <c r="B19" s="125"/>
      <c r="C19" s="125"/>
      <c r="D19" s="126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90" t="s">
        <v>36</v>
      </c>
    </row>
    <row r="20" spans="1:16" ht="96.75" customHeight="1">
      <c r="A20" s="133" t="s">
        <v>8</v>
      </c>
      <c r="B20" s="134"/>
      <c r="C20" s="134"/>
      <c r="D20" s="135"/>
      <c r="E20" s="14" t="s">
        <v>39</v>
      </c>
      <c r="F20" s="14" t="s">
        <v>40</v>
      </c>
      <c r="G20" s="14" t="s">
        <v>41</v>
      </c>
      <c r="H20" s="14" t="s">
        <v>42</v>
      </c>
      <c r="I20" s="14" t="s">
        <v>43</v>
      </c>
      <c r="J20" s="14" t="s">
        <v>44</v>
      </c>
      <c r="K20" s="14" t="s">
        <v>45</v>
      </c>
      <c r="L20" s="14" t="s">
        <v>46</v>
      </c>
      <c r="M20" s="14" t="s">
        <v>47</v>
      </c>
      <c r="N20" s="14" t="s">
        <v>48</v>
      </c>
      <c r="O20" s="91"/>
    </row>
    <row r="21" spans="1:16">
      <c r="A21" s="136" t="s">
        <v>9</v>
      </c>
      <c r="B21" s="137"/>
      <c r="C21" s="137"/>
      <c r="D21" s="138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80" t="s">
        <v>27</v>
      </c>
      <c r="B22" s="81"/>
      <c r="C22" s="81"/>
      <c r="D22" s="82"/>
      <c r="E22" s="15">
        <f t="shared" ref="E22:N22" si="0">IF(E21="","",COUNTA(E29:E57))</f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15">
        <f t="shared" si="0"/>
        <v>0</v>
      </c>
      <c r="L22" s="15">
        <f t="shared" si="0"/>
        <v>0</v>
      </c>
      <c r="M22" s="15">
        <f t="shared" si="0"/>
        <v>0</v>
      </c>
      <c r="N22" s="15">
        <f t="shared" si="0"/>
        <v>0</v>
      </c>
      <c r="O22" s="16">
        <f>IF(O21=0,"",AVERAGE(E22:N22))</f>
        <v>0</v>
      </c>
    </row>
    <row r="23" spans="1:16">
      <c r="A23" s="83" t="s">
        <v>30</v>
      </c>
      <c r="B23" s="84"/>
      <c r="C23" s="84"/>
      <c r="D23" s="85"/>
      <c r="E23" s="17">
        <f t="shared" ref="E23:N23" si="1">IF(E21="","",$L$7-E22)</f>
        <v>29</v>
      </c>
      <c r="F23" s="17">
        <f t="shared" si="1"/>
        <v>29</v>
      </c>
      <c r="G23" s="17">
        <f t="shared" si="1"/>
        <v>29</v>
      </c>
      <c r="H23" s="17">
        <f t="shared" si="1"/>
        <v>29</v>
      </c>
      <c r="I23" s="17">
        <f t="shared" si="1"/>
        <v>29</v>
      </c>
      <c r="J23" s="17">
        <f t="shared" si="1"/>
        <v>29</v>
      </c>
      <c r="K23" s="17">
        <f t="shared" si="1"/>
        <v>29</v>
      </c>
      <c r="L23" s="17">
        <f t="shared" si="1"/>
        <v>29</v>
      </c>
      <c r="M23" s="17">
        <f t="shared" si="1"/>
        <v>29</v>
      </c>
      <c r="N23" s="17">
        <f t="shared" si="1"/>
        <v>29</v>
      </c>
      <c r="O23" s="18">
        <f>IF(O21=0,"",AVERAGE(E23:N23))</f>
        <v>29</v>
      </c>
    </row>
    <row r="24" spans="1:16">
      <c r="A24" s="80" t="s">
        <v>28</v>
      </c>
      <c r="B24" s="81"/>
      <c r="C24" s="81"/>
      <c r="D24" s="82"/>
      <c r="E24" s="19">
        <f t="shared" ref="E24:N24" si="2">IF($L$7=0,"",IF(E21="","",100*E22/$L$7))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6">
        <f>IF($L$7=0,"",IF(O21=0,"",AVERAGE(E24:N24)))</f>
        <v>0</v>
      </c>
    </row>
    <row r="25" spans="1:16">
      <c r="A25" s="83" t="s">
        <v>29</v>
      </c>
      <c r="B25" s="84"/>
      <c r="C25" s="84"/>
      <c r="D25" s="85"/>
      <c r="E25" s="20">
        <f t="shared" ref="E25:N25" si="3">IF($L$7=0,"",IF(E21="","",SUM(E29:E57)/$L$7))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18">
        <f>IF($L$7=0,"",IF(O21=0,"",AVERAGE(E25:N25)))</f>
        <v>0</v>
      </c>
    </row>
    <row r="26" spans="1:16" ht="70.5" customHeight="1" thickBot="1">
      <c r="A26" s="86" t="s">
        <v>37</v>
      </c>
      <c r="B26" s="87"/>
      <c r="C26" s="87"/>
      <c r="D26" s="88"/>
      <c r="E26" s="21" t="str">
        <f>IF(E25="","",(IF(E25&lt;E21*0.5,"GERİ BİLDİRİM VERİLMELİ",IF(E25&lt;E21*0.7,"BİREYSEL ÇALIŞMA GEREKLİ","ANLAŞILMIŞ"))))</f>
        <v>GERİ BİLDİRİM VERİLMELİ</v>
      </c>
      <c r="F26" s="21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1" t="str">
        <f t="shared" si="4"/>
        <v>GERİ BİLDİRİM VERİLMELİ</v>
      </c>
      <c r="H26" s="21" t="str">
        <f t="shared" si="4"/>
        <v>GERİ BİLDİRİM VERİLMELİ</v>
      </c>
      <c r="I26" s="21" t="str">
        <f t="shared" si="4"/>
        <v>GERİ BİLDİRİM VERİLMELİ</v>
      </c>
      <c r="J26" s="21" t="str">
        <f t="shared" si="4"/>
        <v>GERİ BİLDİRİM VERİLMELİ</v>
      </c>
      <c r="K26" s="21" t="str">
        <f t="shared" si="4"/>
        <v>GERİ BİLDİRİM VERİLMELİ</v>
      </c>
      <c r="L26" s="21" t="str">
        <f t="shared" si="4"/>
        <v>GERİ BİLDİRİM VERİLMELİ</v>
      </c>
      <c r="M26" s="21" t="str">
        <f t="shared" si="4"/>
        <v>GERİ BİLDİRİM VERİLMELİ</v>
      </c>
      <c r="N26" s="21" t="str">
        <f t="shared" si="4"/>
        <v>GERİ BİLDİRİM VERİLMELİ</v>
      </c>
      <c r="O26" s="22"/>
    </row>
    <row r="27" spans="1:16" ht="24" customHeight="1" thickBot="1">
      <c r="A27" s="79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23.25" customHeight="1">
      <c r="A28" s="6" t="s">
        <v>31</v>
      </c>
      <c r="B28" s="7" t="s">
        <v>32</v>
      </c>
      <c r="C28" s="36" t="s">
        <v>33</v>
      </c>
      <c r="D28" s="33" t="s">
        <v>38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308</v>
      </c>
      <c r="C29" s="37" t="s">
        <v>282</v>
      </c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>IF(D29="G","",IF(D29="K","",IF(B29="","",SUM(E29:N29))))</f>
        <v>0</v>
      </c>
      <c r="P29" s="9">
        <f>IF(O29="","",IF(O29&lt;50,1,IF(O29&lt;60,2,IF(O29&lt;70,3,IF(O29&lt;85,4,5)))))</f>
        <v>1</v>
      </c>
    </row>
    <row r="30" spans="1:16" ht="12" customHeight="1">
      <c r="A30" s="23">
        <f>IF(B30="","",MAX($A$29:A29)+1)</f>
        <v>2</v>
      </c>
      <c r="B30" s="24">
        <v>309</v>
      </c>
      <c r="C30" s="37" t="s">
        <v>283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57" si="5">IF(D30="G","",IF(D30="K","",IF(B30="","",SUM(E30:N30))))</f>
        <v>0</v>
      </c>
      <c r="P30" s="9">
        <f t="shared" ref="P30:P57" si="6">IF(O30="","",IF(O30&lt;50,1,IF(O30&lt;60,2,IF(O30&lt;70,3,IF(O30&lt;85,4,5)))))</f>
        <v>1</v>
      </c>
    </row>
    <row r="31" spans="1:16" ht="12" customHeight="1">
      <c r="A31" s="23">
        <f>IF(B31="","",MAX($A$29:A30)+1)</f>
        <v>3</v>
      </c>
      <c r="B31" s="24">
        <v>310</v>
      </c>
      <c r="C31" s="37" t="s">
        <v>284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5"/>
        <v>0</v>
      </c>
      <c r="P31" s="9">
        <f t="shared" si="6"/>
        <v>1</v>
      </c>
    </row>
    <row r="32" spans="1:16" ht="12" customHeight="1">
      <c r="A32" s="23">
        <f>IF(B32="","",MAX($A$29:A31)+1)</f>
        <v>4</v>
      </c>
      <c r="B32" s="24">
        <v>320</v>
      </c>
      <c r="C32" s="37" t="s">
        <v>285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5"/>
        <v>0</v>
      </c>
      <c r="P32" s="9">
        <f t="shared" si="6"/>
        <v>1</v>
      </c>
    </row>
    <row r="33" spans="1:16" ht="12" customHeight="1">
      <c r="A33" s="23">
        <f>IF(B33="","",MAX($A$29:A32)+1)</f>
        <v>5</v>
      </c>
      <c r="B33" s="24">
        <v>322</v>
      </c>
      <c r="C33" s="37" t="s">
        <v>286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5"/>
        <v>0</v>
      </c>
      <c r="P33" s="9">
        <f t="shared" si="6"/>
        <v>1</v>
      </c>
    </row>
    <row r="34" spans="1:16" ht="12" customHeight="1">
      <c r="A34" s="23">
        <f>IF(B34="","",MAX($A$29:A33)+1)</f>
        <v>6</v>
      </c>
      <c r="B34" s="24">
        <v>324</v>
      </c>
      <c r="C34" s="37" t="s">
        <v>287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>
        <f t="shared" si="5"/>
        <v>0</v>
      </c>
      <c r="P34" s="9">
        <f t="shared" si="6"/>
        <v>1</v>
      </c>
    </row>
    <row r="35" spans="1:16" ht="12" customHeight="1">
      <c r="A35" s="23">
        <f>IF(B35="","",MAX($A$29:A34)+1)</f>
        <v>7</v>
      </c>
      <c r="B35" s="24">
        <v>337</v>
      </c>
      <c r="C35" s="37" t="s">
        <v>288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3">
        <f t="shared" si="5"/>
        <v>0</v>
      </c>
      <c r="P35" s="9">
        <f t="shared" si="6"/>
        <v>1</v>
      </c>
    </row>
    <row r="36" spans="1:16" ht="12" customHeight="1">
      <c r="A36" s="23">
        <f>IF(B36="","",MAX($A$29:A35)+1)</f>
        <v>8</v>
      </c>
      <c r="B36" s="24">
        <v>338</v>
      </c>
      <c r="C36" s="37" t="s">
        <v>289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>
        <f t="shared" si="5"/>
        <v>0</v>
      </c>
      <c r="P36" s="9">
        <f t="shared" si="6"/>
        <v>1</v>
      </c>
    </row>
    <row r="37" spans="1:16" ht="12" customHeight="1">
      <c r="A37" s="23">
        <f>IF(B37="","",MAX($A$29:A36)+1)</f>
        <v>9</v>
      </c>
      <c r="B37" s="24">
        <v>345</v>
      </c>
      <c r="C37" s="37" t="s">
        <v>290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>
        <f t="shared" si="5"/>
        <v>0</v>
      </c>
      <c r="P37" s="9">
        <f t="shared" si="6"/>
        <v>1</v>
      </c>
    </row>
    <row r="38" spans="1:16" ht="12" customHeight="1">
      <c r="A38" s="23">
        <f>IF(B38="","",MAX($A$29:A37)+1)</f>
        <v>10</v>
      </c>
      <c r="B38" s="24">
        <v>349</v>
      </c>
      <c r="C38" s="37" t="s">
        <v>291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>
        <f t="shared" si="5"/>
        <v>0</v>
      </c>
      <c r="P38" s="9">
        <f t="shared" si="6"/>
        <v>1</v>
      </c>
    </row>
    <row r="39" spans="1:16" ht="12" customHeight="1">
      <c r="A39" s="23">
        <f>IF(B39="","",MAX($A$29:A38)+1)</f>
        <v>11</v>
      </c>
      <c r="B39" s="24">
        <v>351</v>
      </c>
      <c r="C39" s="37" t="s">
        <v>292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3">
        <f t="shared" si="5"/>
        <v>0</v>
      </c>
      <c r="P39" s="9">
        <f t="shared" si="6"/>
        <v>1</v>
      </c>
    </row>
    <row r="40" spans="1:16" ht="12" customHeight="1">
      <c r="A40" s="23">
        <f>IF(B40="","",MAX($A$29:A39)+1)</f>
        <v>12</v>
      </c>
      <c r="B40" s="24">
        <v>355</v>
      </c>
      <c r="C40" s="37" t="s">
        <v>293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3">
        <f t="shared" si="5"/>
        <v>0</v>
      </c>
      <c r="P40" s="9">
        <f t="shared" si="6"/>
        <v>1</v>
      </c>
    </row>
    <row r="41" spans="1:16" ht="12" customHeight="1">
      <c r="A41" s="23">
        <f>IF(B41="","",MAX($A$29:A40)+1)</f>
        <v>13</v>
      </c>
      <c r="B41" s="24">
        <v>356</v>
      </c>
      <c r="C41" s="37" t="s">
        <v>294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>
        <f t="shared" si="5"/>
        <v>0</v>
      </c>
      <c r="P41" s="9">
        <f t="shared" si="6"/>
        <v>1</v>
      </c>
    </row>
    <row r="42" spans="1:16" ht="12" customHeight="1">
      <c r="A42" s="23">
        <f>IF(B42="","",MAX($A$29:A41)+1)</f>
        <v>14</v>
      </c>
      <c r="B42" s="24">
        <v>362</v>
      </c>
      <c r="C42" s="37" t="s">
        <v>295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>
        <f t="shared" si="5"/>
        <v>0</v>
      </c>
      <c r="P42" s="9">
        <f t="shared" si="6"/>
        <v>1</v>
      </c>
    </row>
    <row r="43" spans="1:16" ht="12" customHeight="1">
      <c r="A43" s="23">
        <f>IF(B43="","",MAX($A$29:A42)+1)</f>
        <v>15</v>
      </c>
      <c r="B43" s="24">
        <v>371</v>
      </c>
      <c r="C43" s="37" t="s">
        <v>296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>
        <f t="shared" si="5"/>
        <v>0</v>
      </c>
      <c r="P43" s="9">
        <f t="shared" si="6"/>
        <v>1</v>
      </c>
    </row>
    <row r="44" spans="1:16" ht="12" customHeight="1">
      <c r="A44" s="23">
        <f>IF(B44="","",MAX($A$29:A43)+1)</f>
        <v>16</v>
      </c>
      <c r="B44" s="24">
        <v>385</v>
      </c>
      <c r="C44" s="37" t="s">
        <v>297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3">
        <f t="shared" si="5"/>
        <v>0</v>
      </c>
      <c r="P44" s="9">
        <f t="shared" si="6"/>
        <v>1</v>
      </c>
    </row>
    <row r="45" spans="1:16" ht="12" customHeight="1">
      <c r="A45" s="23">
        <f>IF(B45="","",MAX($A$29:A44)+1)</f>
        <v>17</v>
      </c>
      <c r="B45" s="24">
        <v>387</v>
      </c>
      <c r="C45" s="37" t="s">
        <v>298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3">
        <f t="shared" si="5"/>
        <v>0</v>
      </c>
      <c r="P45" s="9">
        <f t="shared" si="6"/>
        <v>1</v>
      </c>
    </row>
    <row r="46" spans="1:16" ht="12" customHeight="1">
      <c r="A46" s="23">
        <f>IF(B46="","",MAX($A$29:A45)+1)</f>
        <v>18</v>
      </c>
      <c r="B46" s="24">
        <v>403</v>
      </c>
      <c r="C46" s="37" t="s">
        <v>299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>
        <f t="shared" si="5"/>
        <v>0</v>
      </c>
      <c r="P46" s="9">
        <f t="shared" si="6"/>
        <v>1</v>
      </c>
    </row>
    <row r="47" spans="1:16" ht="12" customHeight="1">
      <c r="A47" s="23">
        <f>IF(B47="","",MAX($A$29:A46)+1)</f>
        <v>19</v>
      </c>
      <c r="B47" s="24">
        <v>404</v>
      </c>
      <c r="C47" s="37" t="s">
        <v>300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>
        <f t="shared" si="5"/>
        <v>0</v>
      </c>
      <c r="P47" s="9">
        <f t="shared" si="6"/>
        <v>1</v>
      </c>
    </row>
    <row r="48" spans="1:16" ht="12" customHeight="1">
      <c r="A48" s="23">
        <f>IF(B48="","",MAX($A$29:A47)+1)</f>
        <v>20</v>
      </c>
      <c r="B48" s="24">
        <v>405</v>
      </c>
      <c r="C48" s="37" t="s">
        <v>301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>
        <f t="shared" si="5"/>
        <v>0</v>
      </c>
      <c r="P48" s="9">
        <f t="shared" si="6"/>
        <v>1</v>
      </c>
    </row>
    <row r="49" spans="1:16" ht="12" customHeight="1">
      <c r="A49" s="23">
        <f>IF(B49="","",MAX($A$29:A48)+1)</f>
        <v>21</v>
      </c>
      <c r="B49" s="24">
        <v>411</v>
      </c>
      <c r="C49" s="37" t="s">
        <v>302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>
        <f t="shared" si="5"/>
        <v>0</v>
      </c>
      <c r="P49" s="9">
        <f t="shared" si="6"/>
        <v>1</v>
      </c>
    </row>
    <row r="50" spans="1:16" ht="12" customHeight="1">
      <c r="A50" s="23">
        <f>IF(B50="","",MAX($A$29:A49)+1)</f>
        <v>22</v>
      </c>
      <c r="B50" s="24">
        <v>412</v>
      </c>
      <c r="C50" s="37" t="s">
        <v>303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3">
        <f t="shared" si="5"/>
        <v>0</v>
      </c>
      <c r="P50" s="9">
        <f t="shared" si="6"/>
        <v>1</v>
      </c>
    </row>
    <row r="51" spans="1:16" ht="12" customHeight="1">
      <c r="A51" s="23">
        <f>IF(B51="","",MAX($A$29:A50)+1)</f>
        <v>23</v>
      </c>
      <c r="B51" s="24">
        <v>422</v>
      </c>
      <c r="C51" s="37" t="s">
        <v>304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3">
        <f t="shared" si="5"/>
        <v>0</v>
      </c>
      <c r="P51" s="9">
        <f t="shared" si="6"/>
        <v>1</v>
      </c>
    </row>
    <row r="52" spans="1:16" ht="12" customHeight="1">
      <c r="A52" s="23">
        <f>IF(B52="","",MAX($A$29:A51)+1)</f>
        <v>24</v>
      </c>
      <c r="B52" s="24">
        <v>424</v>
      </c>
      <c r="C52" s="37" t="s">
        <v>305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>
        <f t="shared" si="5"/>
        <v>0</v>
      </c>
      <c r="P52" s="9">
        <f t="shared" si="6"/>
        <v>1</v>
      </c>
    </row>
    <row r="53" spans="1:16" ht="12" customHeight="1">
      <c r="A53" s="23">
        <f>IF(B53="","",MAX($A$29:A52)+1)</f>
        <v>25</v>
      </c>
      <c r="B53" s="24">
        <v>426</v>
      </c>
      <c r="C53" s="37" t="s">
        <v>306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3">
        <f t="shared" si="5"/>
        <v>0</v>
      </c>
      <c r="P53" s="9">
        <f t="shared" si="6"/>
        <v>1</v>
      </c>
    </row>
    <row r="54" spans="1:16" ht="12" customHeight="1">
      <c r="A54" s="23">
        <f>IF(B54="","",MAX($A$29:A53)+1)</f>
        <v>26</v>
      </c>
      <c r="B54" s="24">
        <v>432</v>
      </c>
      <c r="C54" s="37" t="s">
        <v>307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>
        <f t="shared" si="5"/>
        <v>0</v>
      </c>
      <c r="P54" s="9">
        <f t="shared" si="6"/>
        <v>1</v>
      </c>
    </row>
    <row r="55" spans="1:16" ht="12" customHeight="1">
      <c r="A55" s="23">
        <f>IF(B55="","",MAX($A$29:A54)+1)</f>
        <v>27</v>
      </c>
      <c r="B55" s="24">
        <v>433</v>
      </c>
      <c r="C55" s="37" t="s">
        <v>308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3">
        <f t="shared" si="5"/>
        <v>0</v>
      </c>
      <c r="P55" s="9">
        <f t="shared" si="6"/>
        <v>1</v>
      </c>
    </row>
    <row r="56" spans="1:16" ht="12" customHeight="1">
      <c r="A56" s="23">
        <f>IF(B56="","",MAX($A$29:A55)+1)</f>
        <v>28</v>
      </c>
      <c r="B56" s="24">
        <v>445</v>
      </c>
      <c r="C56" s="37" t="s">
        <v>309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3">
        <f t="shared" si="5"/>
        <v>0</v>
      </c>
      <c r="P56" s="9">
        <f t="shared" si="6"/>
        <v>1</v>
      </c>
    </row>
    <row r="57" spans="1:16" ht="12" customHeight="1">
      <c r="A57" s="23">
        <f>IF(B57="","",MAX($A$29:A56)+1)</f>
        <v>29</v>
      </c>
      <c r="B57" s="24">
        <v>456</v>
      </c>
      <c r="C57" s="37" t="s">
        <v>310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3">
        <f t="shared" si="5"/>
        <v>0</v>
      </c>
      <c r="P57" s="9">
        <f t="shared" si="6"/>
        <v>1</v>
      </c>
    </row>
    <row r="58" spans="1:16">
      <c r="C58" s="75"/>
    </row>
    <row r="60" spans="1:16" ht="12" customHeight="1">
      <c r="A60" s="34"/>
      <c r="B60" s="34"/>
      <c r="C60" s="34"/>
      <c r="D60" s="74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35"/>
    </row>
    <row r="61" spans="1:16">
      <c r="A61" s="34"/>
      <c r="B61" s="34"/>
      <c r="C61" s="3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34"/>
    </row>
    <row r="69" ht="15" customHeight="1"/>
  </sheetData>
  <mergeCells count="46">
    <mergeCell ref="A1:O1"/>
    <mergeCell ref="A2:D2"/>
    <mergeCell ref="E2:O2"/>
    <mergeCell ref="A3:D3"/>
    <mergeCell ref="E3:G3"/>
    <mergeCell ref="H3:I3"/>
    <mergeCell ref="J3:O3"/>
    <mergeCell ref="A4:D4"/>
    <mergeCell ref="E4:G4"/>
    <mergeCell ref="H4:I4"/>
    <mergeCell ref="J4:O4"/>
    <mergeCell ref="A5:D5"/>
    <mergeCell ref="E5:G5"/>
    <mergeCell ref="H5:I5"/>
    <mergeCell ref="J5:O5"/>
    <mergeCell ref="C7:G7"/>
    <mergeCell ref="J7:K7"/>
    <mergeCell ref="M7:N7"/>
    <mergeCell ref="C8:F8"/>
    <mergeCell ref="J8:K8"/>
    <mergeCell ref="M8:N8"/>
    <mergeCell ref="C9:F9"/>
    <mergeCell ref="J9:K9"/>
    <mergeCell ref="M9:N9"/>
    <mergeCell ref="C10:F10"/>
    <mergeCell ref="J10:K10"/>
    <mergeCell ref="M10:N10"/>
    <mergeCell ref="C11:F11"/>
    <mergeCell ref="J11:M11"/>
    <mergeCell ref="N11:O11"/>
    <mergeCell ref="C12:F12"/>
    <mergeCell ref="J12:M12"/>
    <mergeCell ref="N12:O12"/>
    <mergeCell ref="A14:C14"/>
    <mergeCell ref="A15:O16"/>
    <mergeCell ref="A17:O17"/>
    <mergeCell ref="A19:D19"/>
    <mergeCell ref="O19:O20"/>
    <mergeCell ref="A20:D20"/>
    <mergeCell ref="A27:O27"/>
    <mergeCell ref="A21:D21"/>
    <mergeCell ref="A22:D22"/>
    <mergeCell ref="A23:D23"/>
    <mergeCell ref="A24:D24"/>
    <mergeCell ref="A25:D25"/>
    <mergeCell ref="A26:D26"/>
  </mergeCells>
  <conditionalFormatting sqref="O21">
    <cfRule type="expression" dxfId="103" priority="8">
      <formula>$O$21=100</formula>
    </cfRule>
  </conditionalFormatting>
  <conditionalFormatting sqref="A29:O57">
    <cfRule type="expression" dxfId="102" priority="5">
      <formula>$B29=""</formula>
    </cfRule>
  </conditionalFormatting>
  <conditionalFormatting sqref="E29:O57">
    <cfRule type="expression" dxfId="101" priority="6">
      <formula>E29&lt;E$21*0.5</formula>
    </cfRule>
  </conditionalFormatting>
  <conditionalFormatting sqref="E29:O57">
    <cfRule type="expression" dxfId="100" priority="7">
      <formula>E29&lt;E$21*0.7</formula>
    </cfRule>
  </conditionalFormatting>
  <conditionalFormatting sqref="E29:O57">
    <cfRule type="expression" dxfId="99" priority="3">
      <formula>$D29="G"</formula>
    </cfRule>
  </conditionalFormatting>
  <conditionalFormatting sqref="E29:O57">
    <cfRule type="expression" dxfId="98" priority="2">
      <formula>$D29="K"</formula>
    </cfRule>
  </conditionalFormatting>
  <conditionalFormatting sqref="E29:O57">
    <cfRule type="expression" dxfId="97" priority="4">
      <formula>E29&gt;=E$21*0.7</formula>
    </cfRule>
  </conditionalFormatting>
  <conditionalFormatting sqref="A29:O57">
    <cfRule type="expression" dxfId="96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21</vt:i4>
      </vt:variant>
      <vt:variant>
        <vt:lpstr>Adlandırılmış Aralıklar</vt:lpstr>
      </vt:variant>
      <vt:variant>
        <vt:i4>20</vt:i4>
      </vt:variant>
    </vt:vector>
  </HeadingPairs>
  <TitlesOfParts>
    <vt:vector size="41" baseType="lpstr">
      <vt:lpstr>YAPILACAKLAR</vt:lpstr>
      <vt:lpstr>9A</vt:lpstr>
      <vt:lpstr>9B</vt:lpstr>
      <vt:lpstr>9C</vt:lpstr>
      <vt:lpstr>9D</vt:lpstr>
      <vt:lpstr>9E</vt:lpstr>
      <vt:lpstr>10A</vt:lpstr>
      <vt:lpstr>10B</vt:lpstr>
      <vt:lpstr>10C</vt:lpstr>
      <vt:lpstr>10D</vt:lpstr>
      <vt:lpstr>10E</vt:lpstr>
      <vt:lpstr>11A</vt:lpstr>
      <vt:lpstr>11B</vt:lpstr>
      <vt:lpstr>11C</vt:lpstr>
      <vt:lpstr>11D</vt:lpstr>
      <vt:lpstr>11E</vt:lpstr>
      <vt:lpstr>12A</vt:lpstr>
      <vt:lpstr>12B</vt:lpstr>
      <vt:lpstr>12C</vt:lpstr>
      <vt:lpstr>12D</vt:lpstr>
      <vt:lpstr>12E</vt:lpstr>
      <vt:lpstr>'10A'!Yazdırma_Alanı</vt:lpstr>
      <vt:lpstr>'10B'!Yazdırma_Alanı</vt:lpstr>
      <vt:lpstr>'10C'!Yazdırma_Alanı</vt:lpstr>
      <vt:lpstr>'10D'!Yazdırma_Alanı</vt:lpstr>
      <vt:lpstr>'10E'!Yazdırma_Alanı</vt:lpstr>
      <vt:lpstr>'11A'!Yazdırma_Alanı</vt:lpstr>
      <vt:lpstr>'11B'!Yazdırma_Alanı</vt:lpstr>
      <vt:lpstr>'11C'!Yazdırma_Alanı</vt:lpstr>
      <vt:lpstr>'11D'!Yazdırma_Alanı</vt:lpstr>
      <vt:lpstr>'11E'!Yazdırma_Alanı</vt:lpstr>
      <vt:lpstr>'12A'!Yazdırma_Alanı</vt:lpstr>
      <vt:lpstr>'12B'!Yazdırma_Alanı</vt:lpstr>
      <vt:lpstr>'12C'!Yazdırma_Alanı</vt:lpstr>
      <vt:lpstr>'12D'!Yazdırma_Alanı</vt:lpstr>
      <vt:lpstr>'12E'!Yazdırma_Alanı</vt:lpstr>
      <vt:lpstr>'9A'!Yazdırma_Alanı</vt:lpstr>
      <vt:lpstr>'9B'!Yazdırma_Alanı</vt:lpstr>
      <vt:lpstr>'9C'!Yazdırma_Alanı</vt:lpstr>
      <vt:lpstr>'9D'!Yazdırma_Alanı</vt:lpstr>
      <vt:lpstr>'9E'!Yazdırma_Alanı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</dc:creator>
  <cp:lastModifiedBy>BTR</cp:lastModifiedBy>
  <cp:lastPrinted>2024-03-04T09:11:09Z</cp:lastPrinted>
  <dcterms:created xsi:type="dcterms:W3CDTF">2015-12-10T13:41:24Z</dcterms:created>
  <dcterms:modified xsi:type="dcterms:W3CDTF">2024-03-04T09:12:45Z</dcterms:modified>
</cp:coreProperties>
</file>